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venakova\Documents\"/>
    </mc:Choice>
  </mc:AlternateContent>
  <xr:revisionPtr revIDLastSave="0" documentId="8_{985AF5C5-1D3B-42D3-B356-019E1D4CEDF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ozpočet" sheetId="5" r:id="rId1"/>
  </sheets>
  <definedNames>
    <definedName name="_xlnm.Print_Titles" localSheetId="0">Rozpočet!$8:$8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2" i="5" l="1"/>
  <c r="H190" i="5"/>
  <c r="H185" i="5"/>
  <c r="H197" i="5"/>
  <c r="H196" i="5"/>
  <c r="H195" i="5"/>
  <c r="H194" i="5"/>
  <c r="H189" i="5"/>
  <c r="H188" i="5"/>
  <c r="H187" i="5"/>
  <c r="H183" i="5"/>
  <c r="H181" i="5"/>
  <c r="H180" i="5"/>
  <c r="H174" i="5"/>
  <c r="H172" i="5"/>
  <c r="H170" i="5"/>
  <c r="H173" i="5"/>
  <c r="H168" i="5"/>
  <c r="H161" i="5"/>
  <c r="H157" i="5"/>
  <c r="H156" i="5"/>
  <c r="H155" i="5"/>
  <c r="H154" i="5"/>
  <c r="H153" i="5"/>
  <c r="H152" i="5"/>
  <c r="H151" i="5"/>
  <c r="H150" i="5"/>
  <c r="H147" i="5"/>
  <c r="H142" i="5"/>
  <c r="H141" i="5"/>
  <c r="H140" i="5"/>
  <c r="H139" i="5"/>
  <c r="H137" i="5"/>
  <c r="H135" i="5"/>
  <c r="H134" i="5"/>
  <c r="H132" i="5"/>
  <c r="H130" i="5"/>
  <c r="H117" i="5"/>
  <c r="G127" i="5" s="1"/>
  <c r="H124" i="5"/>
  <c r="H122" i="5"/>
  <c r="H120" i="5"/>
  <c r="H119" i="5"/>
  <c r="H114" i="5"/>
  <c r="H113" i="5"/>
  <c r="H104" i="5"/>
  <c r="H103" i="5"/>
  <c r="H110" i="5" s="1"/>
  <c r="H87" i="5"/>
  <c r="G100" i="5" s="1"/>
  <c r="H95" i="5"/>
  <c r="H93" i="5"/>
  <c r="H92" i="5"/>
  <c r="H89" i="5"/>
  <c r="H88" i="5"/>
  <c r="H85" i="5"/>
  <c r="H76" i="5"/>
  <c r="H78" i="5"/>
  <c r="H71" i="5"/>
  <c r="H68" i="5"/>
  <c r="H61" i="5"/>
  <c r="H54" i="5"/>
  <c r="H52" i="5"/>
  <c r="H51" i="5"/>
  <c r="H49" i="5"/>
  <c r="H48" i="5"/>
  <c r="H46" i="5"/>
  <c r="H41" i="5"/>
  <c r="H39" i="5"/>
  <c r="H36" i="5"/>
  <c r="G43" i="5" s="1"/>
  <c r="H35" i="5"/>
  <c r="H34" i="5"/>
  <c r="H27" i="5"/>
  <c r="H26" i="5"/>
  <c r="H25" i="5"/>
  <c r="H16" i="5"/>
  <c r="H11" i="5"/>
  <c r="G175" i="5" l="1"/>
  <c r="H127" i="5"/>
  <c r="H100" i="5"/>
  <c r="H43" i="5"/>
  <c r="H162" i="5"/>
  <c r="G82" i="5"/>
  <c r="F43" i="5" l="1"/>
  <c r="H82" i="5"/>
  <c r="F100" i="5"/>
  <c r="F110" i="5"/>
  <c r="G177" i="5"/>
  <c r="G198" i="5"/>
  <c r="F82" i="5"/>
  <c r="F127" i="5"/>
  <c r="G158" i="5"/>
  <c r="G164" i="5" s="1"/>
  <c r="F175" i="5"/>
  <c r="F177" i="5" s="1"/>
  <c r="F198" i="5"/>
  <c r="F158" i="5"/>
  <c r="H175" i="5"/>
  <c r="H177" i="5" s="1"/>
  <c r="H198" i="5"/>
  <c r="F162" i="5"/>
  <c r="H158" i="5"/>
  <c r="H164" i="5" l="1"/>
  <c r="H200" i="5" s="1"/>
  <c r="H201" i="5" s="1"/>
  <c r="H202" i="5" l="1"/>
  <c r="G200" i="5" l="1"/>
  <c r="F164" i="5" l="1"/>
  <c r="F200" i="5" s="1"/>
</calcChain>
</file>

<file path=xl/sharedStrings.xml><?xml version="1.0" encoding="utf-8"?>
<sst xmlns="http://schemas.openxmlformats.org/spreadsheetml/2006/main" count="341" uniqueCount="256">
  <si>
    <t>Práce HSV</t>
  </si>
  <si>
    <t>ZEMNÉ PRÁCE</t>
  </si>
  <si>
    <t>ZÁKLADY</t>
  </si>
  <si>
    <t>ZVISLÉ KONŠTRUKCIE</t>
  </si>
  <si>
    <t>VODOROVNÉ KONŠTRUKCIE</t>
  </si>
  <si>
    <t>SPEVNENÉ PLOCHY</t>
  </si>
  <si>
    <t>OSTATNÉ PRÁCE</t>
  </si>
  <si>
    <t>PRESUNY HMÔT</t>
  </si>
  <si>
    <t>Práce PSV</t>
  </si>
  <si>
    <t>KOVOVÉ DOPLNKOVÉ KONŠTRUKCIE</t>
  </si>
  <si>
    <t>Por.č.</t>
  </si>
  <si>
    <t>Názov</t>
  </si>
  <si>
    <t>Mj</t>
  </si>
  <si>
    <t>Množstvo</t>
  </si>
  <si>
    <t>Zásyp sypaninou so zhutnením jám, šachiet, rýh, zárezov alebo okolo objektov do 100 m3</t>
  </si>
  <si>
    <t>m3</t>
  </si>
  <si>
    <t>"det.C-výplň obrubn. a múrik</t>
  </si>
  <si>
    <t>((18.35-3.24)*2.20*0.30)*2</t>
  </si>
  <si>
    <t>"pätky</t>
  </si>
  <si>
    <t>47.932-10.928</t>
  </si>
  <si>
    <t>Výkop nezapaženej jamy v hornine 3, do 100 m3</t>
  </si>
  <si>
    <t>"volejbal</t>
  </si>
  <si>
    <t>(1.0*1.0*0.80)*2</t>
  </si>
  <si>
    <t>"osvetlenie</t>
  </si>
  <si>
    <t>(1.20*0.95*0.95)*4</t>
  </si>
  <si>
    <t>"stĺpiky oplotenia+bránky</t>
  </si>
  <si>
    <t>(1.0*1.0*1.00)*34</t>
  </si>
  <si>
    <t>"vsakovacia jama</t>
  </si>
  <si>
    <t>(2.0*2.0*2.0)</t>
  </si>
  <si>
    <t>m</t>
  </si>
  <si>
    <t xml:space="preserve"> m</t>
  </si>
  <si>
    <t>m2</t>
  </si>
  <si>
    <t>Hĺbenie nezapažených jám a zárezov. Príplatok za lepivosť horniny 3</t>
  </si>
  <si>
    <t>Výkop ryhy do šírky 600 mm v horn.3 do 100 m3</t>
  </si>
  <si>
    <t>"trativody</t>
  </si>
  <si>
    <t>(10.09+20.18+21.39*2+11.30+15.25)*0.30*0.30</t>
  </si>
  <si>
    <t>"obrubníky</t>
  </si>
  <si>
    <t>"odtok potrubie</t>
  </si>
  <si>
    <t>(35.0*0.40*0.30)</t>
  </si>
  <si>
    <t>Hĺbenie rýh šírky do 600 mm zapažených i nezapažených s urovnaním dna. Príplatok k cene za lepivosť horniny 3</t>
  </si>
  <si>
    <t>Vodorovné premiestnenie výkopku tr.1-4 do 10000 m</t>
  </si>
  <si>
    <t>Kamenivo drvené hrubé, frakcia 32-63, trieda B</t>
  </si>
  <si>
    <t>t</t>
  </si>
  <si>
    <t>"vsakov.jama</t>
  </si>
  <si>
    <t>(2.0*2.0*2.0)*1.80</t>
  </si>
  <si>
    <t>Uloženie sypaniny na skládky do 100 m3</t>
  </si>
  <si>
    <t>Vodorovné premiestnenie výkopku tr.1-4 do 500 m</t>
  </si>
  <si>
    <t>"pre zásyp</t>
  </si>
  <si>
    <t>Zálievka kotevných otvorov z betónu prostého tr.C 25/30, objem 1 otvoru nad 0,10 do 0,50 m3</t>
  </si>
  <si>
    <t>(0.20*0.20*0.80)*38</t>
  </si>
  <si>
    <t>Debnenie kotevného otvoru s prierezom do 0.10m2, hĺbky do 1.00m</t>
  </si>
  <si>
    <t>kus</t>
  </si>
  <si>
    <t>38</t>
  </si>
  <si>
    <t>Trativody z flexodrenážnych rúr  DN 65  so štrkovým lôžkom a obsypom vr. dod. materiálu</t>
  </si>
  <si>
    <t>10.09+20.18+21.39*2+11.30+15.25</t>
  </si>
  <si>
    <t>Potrubie kanalizačné PVC DN 120 mm-dodávka vr. montáže, lôžka a obsypu potrubia a dod. materiálu</t>
  </si>
  <si>
    <t>Opláštenia trativodov z geotextílie - dodávka a montáž</t>
  </si>
  <si>
    <t>99.60*1.25+(35*1.45)</t>
  </si>
  <si>
    <t>Vankúše zhutnené pod základy zo štrkopiesku</t>
  </si>
  <si>
    <t>(0.60*0.60*0.15)*2</t>
  </si>
  <si>
    <t>"osvetl.</t>
  </si>
  <si>
    <t>(0.70*0.70*0.15)*4</t>
  </si>
  <si>
    <t>"zákl. pätky+bránky</t>
  </si>
  <si>
    <t>(0.60*0.60*0.15)*34</t>
  </si>
  <si>
    <t>Betón základových pätiek prostý triedy C 20/25</t>
  </si>
  <si>
    <t>(0.50*0.50*0.80)*2</t>
  </si>
  <si>
    <t>(0.65*0.65*1.20)*4</t>
  </si>
  <si>
    <t>"stĺpiky+ vstup.bránky</t>
  </si>
  <si>
    <t>(0.50*0.50*1.00)*34</t>
  </si>
  <si>
    <t>Betón základových pásov prostý triedy C20/25</t>
  </si>
  <si>
    <t>Zhotovenie vrstvy z geotextílie na upravenom povrchu v sklone do 1 : 5 , šírky od 0 do 3 m</t>
  </si>
  <si>
    <t>"detail B</t>
  </si>
  <si>
    <t>(18.405-3.24)*1.65</t>
  </si>
  <si>
    <t>Separačná, filtračná a spevňovacia geotextília Typar</t>
  </si>
  <si>
    <t>50.044*1.15</t>
  </si>
  <si>
    <t>(4*0.50*0.80)*2</t>
  </si>
  <si>
    <t>(4*0.65*1.20)*4</t>
  </si>
  <si>
    <t>(0.50*4*1.0)*34</t>
  </si>
  <si>
    <t>ks</t>
  </si>
  <si>
    <t>Príplatok za pohľadový betón (v prírodnej farbe drviny a prísad).</t>
  </si>
  <si>
    <t>Debnenie nadzákladových múrov obojstranné - zhotovenie</t>
  </si>
  <si>
    <t>((18.405-3.24)*0.43)*2</t>
  </si>
  <si>
    <t>((3.24+1.405*2)*0.43)*2</t>
  </si>
  <si>
    <t>Debnenie nadzákladových múrov obojstranné - odstránenie</t>
  </si>
  <si>
    <t>Výstuž nadzákladových múrov  B500B</t>
  </si>
  <si>
    <t>1.368*0.124</t>
  </si>
  <si>
    <t>(18.405-3.24)*0.43*0.15</t>
  </si>
  <si>
    <t>(3.24+1.405*2)*0.43*0.15</t>
  </si>
  <si>
    <t>Podklad pod dlažbu v ploche vodorovnej alebo v sklone do 1:5 hr. 30-100 mm z kameniva ťaženého</t>
  </si>
  <si>
    <t>Štrkový chodník fr. 32-63 mm  - dodávka štrku vr. položenia</t>
  </si>
  <si>
    <t>(18.405-3.24)*1.405</t>
  </si>
  <si>
    <t>"detail C</t>
  </si>
  <si>
    <t>(18.405-3.24)*0.25</t>
  </si>
  <si>
    <t>Podklad alebo podsyp zo štrkopiesku s rozprestretím, vlhčením a zhutnením po zhutnení hr.60 mm, fr. 8-16 mm</t>
  </si>
  <si>
    <t>Kladenie zámkovej dlažby  hr.6cm pre peších nad 20 m2</t>
  </si>
  <si>
    <t>"vstup.chodn.k bránke</t>
  </si>
  <si>
    <t>(3.0*1.30)+(1.30*0.80)</t>
  </si>
  <si>
    <t>4.94*1.05</t>
  </si>
  <si>
    <t>Podklad alebo podsyp zo štrkopiesku s rozprestretím, vlhčením a zhutnením po zhutnení hr.40 mm fr. 4-8 mm</t>
  </si>
  <si>
    <t>Podklad alebo kryt z kameniva hrubého drveného veľ. 32-63mm(vibr.štrk) po zhut.hr. 220 mm</t>
  </si>
  <si>
    <t>(32.310*18.35)</t>
  </si>
  <si>
    <t>Podklad alebo podsyp zo štrkopiesku s rozprestretím, vlhčením a zhutnením po zhutnení hr.20 mm fr. 0-4 mm</t>
  </si>
  <si>
    <t>(25.17*15.155)</t>
  </si>
  <si>
    <t>Spevnenie krajníc alebo komunikácií prehodenou zeminou hrúbky 150 mm</t>
  </si>
  <si>
    <t>"det.A-pri obrub.</t>
  </si>
  <si>
    <t>((32.32+1.40*2)*1.20)*2</t>
  </si>
  <si>
    <t>Obrubník parkový 100/20/5 cm, sivá</t>
  </si>
  <si>
    <t>(88.295-18.405)*1.01</t>
  </si>
  <si>
    <t>Premac doplnky obrubník cestný so skosením 100x26x15 cm farba sivá</t>
  </si>
  <si>
    <t>18.405*1.01</t>
  </si>
  <si>
    <t>Konštrukcie a práce  - HZS, pomocné práce pri montáži vybavenia ihriska</t>
  </si>
  <si>
    <t>hod</t>
  </si>
  <si>
    <t>Mantinelový systém - dodávka a montáž</t>
  </si>
  <si>
    <t>(32.31+18.35)*2</t>
  </si>
  <si>
    <t>(32.310*18.35)*1.05</t>
  </si>
  <si>
    <t>Vyznačenie čiar pre jednotlivé hracie sektory</t>
  </si>
  <si>
    <t>sada</t>
  </si>
  <si>
    <t>Volejbalová sada - dodávka  a montáž</t>
  </si>
  <si>
    <t>Futbalová  - dodávka a montáž</t>
  </si>
  <si>
    <t>Osadenie chodník. obrubníka betónového s oporou z betónu prostého tr. C 10/12, 5 do lôžka</t>
  </si>
  <si>
    <t>"ihrisko-parkový obr.</t>
  </si>
  <si>
    <t>(32.385*2+1.45*8-3.24*2)</t>
  </si>
  <si>
    <t>"            cestný</t>
  </si>
  <si>
    <t>18.405</t>
  </si>
  <si>
    <t>Nakladanie na dopravné prostriedky pre vodorovnú dopravu sutiny</t>
  </si>
  <si>
    <t>Lôžko pod obrub., krajníky alebo obruby z dlažob. kociek z betónu prostého tr. C 10/12,5</t>
  </si>
  <si>
    <t>(88.295*0.30*0.30)</t>
  </si>
  <si>
    <t>Presun hmôt na spevnených plochách s krytom z kameniva (8233, 8235) pre akékoľvek dľžky</t>
  </si>
  <si>
    <t xml:space="preserve">M     </t>
  </si>
  <si>
    <t>106.32*1.10</t>
  </si>
  <si>
    <t>Montáž oplotenia pletiva, s výškou nad 2,0 do 4,0 m</t>
  </si>
  <si>
    <t>(32.31*2+18.35*2+1.25*4)</t>
  </si>
  <si>
    <t>Montáž vrát a vrátok k oploteniu osadzovaných na stĺpiky oceľové, s plochou jednotlivo nad 2 do 4 m2</t>
  </si>
  <si>
    <t>Presun hmôt pre kovové stavebné doplnkové konštrukcie v objektoch výšky do 6 m</t>
  </si>
  <si>
    <t>%</t>
  </si>
  <si>
    <t>Jama pre jednoduchý stožiar  dĺžky 6-8 m, v rovine,zásyp a zhutnenie,zemina tr.3</t>
  </si>
  <si>
    <t>Hĺbenie káblovej ryhy 35 cm širokej a 60 cm hlbokej, v zemine triedy 3</t>
  </si>
  <si>
    <t>35.80+2.0*2+20.60+24.50</t>
  </si>
  <si>
    <t>Montáž a dodávka chráničky PVC</t>
  </si>
  <si>
    <t>84.90*1.05</t>
  </si>
  <si>
    <t>Fólia výstražná 330 mm červená</t>
  </si>
  <si>
    <t>(84.90*0.33)*1.15</t>
  </si>
  <si>
    <t>Ručný zásyp nezap. káblovej ryhy bez zhutn. zeminy, 35 cm širokej, 60 cm hlbokej v zemine tr. 3</t>
  </si>
  <si>
    <t>Rozvinutie a uloženie výstražnej fólie z PVC do ryhy, šírka 33 cm</t>
  </si>
  <si>
    <t>Káblové lôžko z piesku so zakrytím tehlami v smere kábla na šírku 35 cm</t>
  </si>
  <si>
    <t>84.90*0.30*1.05</t>
  </si>
  <si>
    <t>Kamenivo ťažené drobné 0-1 b</t>
  </si>
  <si>
    <t>(84.90*0.35*0.15)*1.80</t>
  </si>
  <si>
    <t>Odvoz sute a vybúraných hmôt na skládku do 1 km</t>
  </si>
  <si>
    <t>Odvoz sute a vybúraných hmôt na skládku každý ďalší 1 km</t>
  </si>
  <si>
    <t>Poplatok za ulož.a znešk.staveb.sute na vymedzených skládkach "O"-ostatný odpad</t>
  </si>
  <si>
    <t>súb.</t>
  </si>
  <si>
    <t>Odborná prehliadka a vyhotovenie správy</t>
  </si>
  <si>
    <t>Napojenie el. prípojky do rozvádzača objektu (kábel uložený v lište)</t>
  </si>
  <si>
    <t>Osvetľovacia sústava, 4 x stĺpy (oceľové pozinkované) výšky 6 m, LED svietidlá - 4 x 150 W, vrátane káblového vedenia a uzemňovacej sústavy</t>
  </si>
  <si>
    <t>"detail C-základ</t>
  </si>
  <si>
    <t>18.35*0.90*0.5</t>
  </si>
  <si>
    <t>Vyrovanie pláne so zhutnením</t>
  </si>
  <si>
    <t>(47.932+21.422)-56.949</t>
  </si>
  <si>
    <t>"detail D</t>
  </si>
  <si>
    <t>Debnenie základových pätiek, stratené debnenie</t>
  </si>
  <si>
    <t xml:space="preserve">Umelý trávnik, materiál vlákna polyetylén PE, typ vlákna: dtex min. 14000, výška vlákna: min 40 mm, hrúbka vlasu: min. 390 mikrónov, počet vpichov na 1m2: min. 10 490, výplň: kremičitý piesok okruhlý, gumený granulát, farba zelená </t>
  </si>
  <si>
    <t xml:space="preserve">Dodávateľ: </t>
  </si>
  <si>
    <t xml:space="preserve">Odberateľ: Mestská časť Bratislava-Rusovce </t>
  </si>
  <si>
    <t>Projektant: Ing. A. Kitanovič</t>
  </si>
  <si>
    <t>Stavba: Multifunkčné ihrisko</t>
  </si>
  <si>
    <t>Položkový rozpočet</t>
  </si>
  <si>
    <t>Por. Č.</t>
  </si>
  <si>
    <t>1</t>
  </si>
  <si>
    <t>2</t>
  </si>
  <si>
    <t>3</t>
  </si>
  <si>
    <t>10</t>
  </si>
  <si>
    <t>35</t>
  </si>
  <si>
    <t>18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</si>
  <si>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</si>
  <si>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</si>
  <si>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</si>
  <si>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</si>
  <si>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</si>
  <si>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</si>
  <si>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</si>
  <si>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</si>
  <si>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</si>
  <si>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</si>
  <si>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</si>
  <si>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</si>
  <si>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</si>
  <si>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</si>
  <si>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</si>
  <si>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</si>
  <si>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</si>
  <si>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</si>
  <si>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</si>
  <si>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</si>
  <si>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</si>
  <si>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</si>
  <si>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</si>
  <si>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</si>
  <si>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</si>
  <si>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</si>
  <si>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</si>
  <si>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</si>
  <si>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</si>
  <si>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</si>
  <si>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</si>
  <si>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</si>
  <si>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</si>
  <si>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</si>
  <si>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</si>
  <si>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</si>
  <si>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</si>
  <si>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</si>
  <si>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</si>
  <si>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</si>
  <si>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</si>
  <si>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</si>
  <si>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</si>
  <si>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</si>
  <si>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</si>
  <si>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</si>
  <si>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</si>
  <si>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</si>
  <si>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</si>
  <si>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</si>
  <si>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</si>
  <si>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</si>
  <si>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</si>
  <si>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</si>
  <si>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</si>
  <si>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</si>
  <si>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</si>
  <si>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</si>
  <si>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</si>
  <si>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</si>
  <si>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</si>
  <si>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</si>
  <si>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</si>
  <si>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Celkom v EUR bez DPH</t>
  </si>
  <si>
    <t>DPH 20%</t>
  </si>
  <si>
    <t>Celkom v EUR s DPH</t>
  </si>
  <si>
    <t>Nakladanie na dopravné prostriedky pre vodorovnú dopravu škváry</t>
  </si>
  <si>
    <t>Poplatok za ulož.a znešk. škváry na vymedzených skládkach "O"-ostatný odpad</t>
  </si>
  <si>
    <t>Osadenie stĺpika oceľového plotového do výšky nad 2.60 m so zabetónovaním</t>
  </si>
  <si>
    <t>Zemné práce el. prípojky (búranie živičných povrchov rezanie špáry v betóne, búranie betónu, výkop/zásyp ryhy 350/800 mm, odvoz a likvidácia sute, spätná povrch. úprava</t>
  </si>
  <si>
    <t>Ochranná sieť tkaninová (PE), veľkosť oka 45/45/3 mm, výška 300 cm</t>
  </si>
  <si>
    <t>Cena celkom bez DPH</t>
  </si>
  <si>
    <t>Jed. cena montáž</t>
  </si>
  <si>
    <t>Jed. cena materiál</t>
  </si>
  <si>
    <t>Dlaždice betónové 30 x 30 x4 cm</t>
  </si>
  <si>
    <t>Bránka jednokrídlová šxv 1x2,00, výplň tkaninová sieť</t>
  </si>
  <si>
    <t>Montážne práce pri externých montážach</t>
  </si>
  <si>
    <t xml:space="preserve">Stĺpik priebežný, rohový a vzpery s poplastovaným povrchom na pozinkovanej oceli  4,85m   </t>
  </si>
  <si>
    <t>Betón nadzákladových múrov, železobetónový (bez výstuže) tr.C 25/30</t>
  </si>
  <si>
    <t xml:space="preserve">Betónová dlažba HAKA hr. 60 mm  SIVÁ </t>
  </si>
  <si>
    <t xml:space="preserve">Dátum: </t>
  </si>
  <si>
    <t xml:space="preserve">Spracoval: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</si>
</sst>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sz val="8"/>
      <color rgb="FF000000"/>
      <name val="Arial CE"/>
      <family val="2"/>
      <charset val="238"/>
    </font>
    <font>
      <sz val="8"/>
      <color rgb="FF0000FF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Fill="1" applyBorder="1"/>
    <xf numFmtId="164" fontId="1" fillId="0" borderId="0" xfId="0" applyNumberFormat="1" applyFont="1"/>
    <xf numFmtId="0" fontId="2" fillId="0" borderId="3" xfId="0" applyFont="1" applyBorder="1"/>
    <xf numFmtId="164" fontId="2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166" fontId="1" fillId="0" borderId="0" xfId="0" applyNumberFormat="1" applyFont="1"/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166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6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165" fontId="4" fillId="0" borderId="0" xfId="0" applyNumberFormat="1" applyFont="1" applyAlignment="1">
      <alignment wrapText="1"/>
    </xf>
    <xf numFmtId="0" fontId="0" fillId="3" borderId="0" xfId="0" applyFill="1"/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49" fontId="3" fillId="0" borderId="0" xfId="0" applyNumberFormat="1" applyFont="1" applyFill="1" applyAlignment="1">
      <alignment horizontal="left" wrapText="1"/>
    </xf>
    <xf numFmtId="166" fontId="3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166" fontId="4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8" fillId="0" borderId="0" xfId="0" applyFont="1" applyProtection="1"/>
    <xf numFmtId="0" fontId="9" fillId="0" borderId="0" xfId="0" applyFont="1" applyProtection="1"/>
    <xf numFmtId="164" fontId="3" fillId="0" borderId="0" xfId="0" applyNumberFormat="1" applyFont="1" applyBorder="1"/>
    <xf numFmtId="0" fontId="2" fillId="0" borderId="3" xfId="0" applyFont="1" applyBorder="1" applyAlignment="1">
      <alignment horizontal="right"/>
    </xf>
    <xf numFmtId="0" fontId="6" fillId="0" borderId="0" xfId="0" applyFont="1"/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/>
    <xf numFmtId="49" fontId="11" fillId="0" borderId="0" xfId="0" applyNumberFormat="1" applyFont="1" applyFill="1" applyAlignment="1" applyProtection="1">
      <alignment horizontal="left" vertical="top" wrapText="1"/>
    </xf>
    <xf numFmtId="0" fontId="2" fillId="0" borderId="0" xfId="0" applyFont="1" applyBorder="1"/>
    <xf numFmtId="0" fontId="3" fillId="0" borderId="0" xfId="0" applyFont="1" applyBorder="1"/>
    <xf numFmtId="166" fontId="3" fillId="0" borderId="0" xfId="0" applyNumberFormat="1" applyFont="1" applyBorder="1"/>
    <xf numFmtId="0" fontId="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Fill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2"/>
  <sheetViews>
    <sheetView tabSelected="1" view="pageLayout" topLeftCell="B1" zoomScaleNormal="100" workbookViewId="0">
      <selection activeCell="G182" sqref="G182"/>
    </sheetView>
  </sheetViews>
  <sheetFormatPr defaultColWidth="0" defaultRowHeight="15" x14ac:dyDescent="0.25"/>
  <cols>
    <col min="1" max="1" width="4.7109375" hidden="1" customWidth="1"/>
    <col min="2" max="2" width="5.85546875" customWidth="1"/>
    <col min="3" max="3" width="44.7109375" customWidth="1"/>
    <col min="4" max="4" width="5.7109375" customWidth="1"/>
    <col min="5" max="5" width="9.7109375" customWidth="1"/>
    <col min="6" max="6" width="10.85546875" customWidth="1"/>
    <col min="7" max="7" width="9.7109375" customWidth="1"/>
    <col min="8" max="8" width="10.7109375" customWidth="1"/>
    <col min="9" max="27" width="0" hidden="1" customWidth="1"/>
    <col min="28" max="16384" width="9.140625" hidden="1"/>
  </cols>
  <sheetData>
    <row r="1" spans="1:8" ht="24" customHeight="1" x14ac:dyDescent="0.25">
      <c r="B1" s="60" t="s">
        <v>166</v>
      </c>
      <c r="C1" s="60"/>
      <c r="D1" s="60"/>
      <c r="E1" s="60"/>
      <c r="F1" s="60"/>
      <c r="G1" s="60"/>
      <c r="H1" s="60"/>
    </row>
    <row r="2" spans="1:8" ht="20.100000000000001" customHeight="1" x14ac:dyDescent="0.3">
      <c r="A2" s="37"/>
      <c r="B2" s="39" t="s">
        <v>163</v>
      </c>
      <c r="C2" s="39"/>
      <c r="D2" s="39"/>
      <c r="E2" s="39" t="s">
        <v>255</v>
      </c>
      <c r="F2" s="39"/>
      <c r="G2" s="39"/>
      <c r="H2" s="39"/>
    </row>
    <row r="3" spans="1:8" ht="20.100000000000001" customHeight="1" x14ac:dyDescent="0.3">
      <c r="A3" s="37"/>
      <c r="B3" s="39" t="s">
        <v>164</v>
      </c>
      <c r="C3" s="39"/>
      <c r="D3" s="39"/>
      <c r="E3" s="39"/>
      <c r="F3" s="39"/>
      <c r="G3" s="39"/>
      <c r="H3" s="39"/>
    </row>
    <row r="4" spans="1:8" ht="20.100000000000001" customHeight="1" x14ac:dyDescent="0.3">
      <c r="A4" s="37"/>
      <c r="B4" s="39" t="s">
        <v>162</v>
      </c>
      <c r="C4" s="39"/>
      <c r="D4" s="39"/>
      <c r="E4" s="39" t="s">
        <v>254</v>
      </c>
      <c r="F4" s="39"/>
      <c r="G4" s="39"/>
      <c r="H4" s="39"/>
    </row>
    <row r="5" spans="1:8" ht="16.5" x14ac:dyDescent="0.3">
      <c r="A5" s="38"/>
      <c r="B5" s="40"/>
      <c r="C5" s="40"/>
      <c r="D5" s="40"/>
      <c r="E5" s="40"/>
      <c r="F5" s="40"/>
      <c r="G5" s="40"/>
      <c r="H5" s="39"/>
    </row>
    <row r="6" spans="1:8" ht="16.5" x14ac:dyDescent="0.3">
      <c r="A6" s="38"/>
      <c r="B6" s="39" t="s">
        <v>165</v>
      </c>
      <c r="C6" s="39"/>
      <c r="D6" s="39"/>
      <c r="E6" s="39"/>
      <c r="F6" s="39"/>
      <c r="G6" s="39"/>
      <c r="H6" s="39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ht="34.5" customHeight="1" x14ac:dyDescent="0.25">
      <c r="A8" s="50" t="s">
        <v>10</v>
      </c>
      <c r="B8" s="58" t="s">
        <v>167</v>
      </c>
      <c r="C8" s="58" t="s">
        <v>11</v>
      </c>
      <c r="D8" s="58" t="s">
        <v>12</v>
      </c>
      <c r="E8" s="58" t="s">
        <v>13</v>
      </c>
      <c r="F8" s="59" t="s">
        <v>246</v>
      </c>
      <c r="G8" s="59" t="s">
        <v>247</v>
      </c>
      <c r="H8" s="59" t="s">
        <v>245</v>
      </c>
    </row>
    <row r="9" spans="1:8" x14ac:dyDescent="0.25">
      <c r="A9" s="48"/>
      <c r="B9" s="57"/>
      <c r="C9" s="47" t="s">
        <v>0</v>
      </c>
      <c r="D9" s="48"/>
      <c r="E9" s="49"/>
      <c r="F9" s="41"/>
      <c r="G9" s="41"/>
      <c r="H9" s="41"/>
    </row>
    <row r="10" spans="1:8" x14ac:dyDescent="0.25">
      <c r="A10" s="7"/>
      <c r="B10" s="51"/>
      <c r="C10" s="12" t="s">
        <v>1</v>
      </c>
      <c r="D10" s="7"/>
      <c r="E10" s="11"/>
      <c r="F10" s="8"/>
      <c r="G10" s="8"/>
      <c r="H10" s="8"/>
    </row>
    <row r="11" spans="1:8" ht="24.95" customHeight="1" x14ac:dyDescent="0.25">
      <c r="A11" s="19"/>
      <c r="B11" s="52" t="s">
        <v>168</v>
      </c>
      <c r="C11" s="16" t="s">
        <v>14</v>
      </c>
      <c r="D11" s="16" t="s">
        <v>15</v>
      </c>
      <c r="E11" s="17">
        <v>56.949200000000005</v>
      </c>
      <c r="F11" s="18">
        <v>0</v>
      </c>
      <c r="G11" s="18"/>
      <c r="H11" s="18">
        <f>E11*F11</f>
        <v>0</v>
      </c>
    </row>
    <row r="12" spans="1:8" ht="12" customHeight="1" x14ac:dyDescent="0.25">
      <c r="A12" s="13"/>
      <c r="B12" s="29"/>
      <c r="C12" s="20" t="s">
        <v>16</v>
      </c>
      <c r="D12" s="13"/>
      <c r="E12" s="14"/>
      <c r="F12" s="15"/>
      <c r="G12" s="15"/>
      <c r="H12" s="15"/>
    </row>
    <row r="13" spans="1:8" x14ac:dyDescent="0.25">
      <c r="A13" s="13"/>
      <c r="B13" s="29"/>
      <c r="C13" s="21" t="s">
        <v>17</v>
      </c>
      <c r="D13" s="13"/>
      <c r="E13" s="14">
        <v>19.945200000000003</v>
      </c>
      <c r="F13" s="15"/>
      <c r="G13" s="15"/>
      <c r="H13" s="15"/>
    </row>
    <row r="14" spans="1:8" ht="12" customHeight="1" x14ac:dyDescent="0.25">
      <c r="A14" s="13"/>
      <c r="B14" s="29"/>
      <c r="C14" s="20" t="s">
        <v>18</v>
      </c>
      <c r="D14" s="13"/>
      <c r="E14" s="14"/>
      <c r="F14" s="15"/>
      <c r="G14" s="15"/>
      <c r="H14" s="15"/>
    </row>
    <row r="15" spans="1:8" x14ac:dyDescent="0.25">
      <c r="A15" s="13"/>
      <c r="B15" s="29"/>
      <c r="C15" s="21" t="s">
        <v>19</v>
      </c>
      <c r="D15" s="13"/>
      <c r="E15" s="14">
        <v>37.004000000000005</v>
      </c>
      <c r="F15" s="15"/>
      <c r="G15" s="15"/>
      <c r="H15" s="15"/>
    </row>
    <row r="16" spans="1:8" ht="19.5" customHeight="1" x14ac:dyDescent="0.25">
      <c r="A16" s="19"/>
      <c r="B16" s="52" t="s">
        <v>169</v>
      </c>
      <c r="C16" s="16" t="s">
        <v>20</v>
      </c>
      <c r="D16" s="16" t="s">
        <v>15</v>
      </c>
      <c r="E16" s="17">
        <v>47.932000000000002</v>
      </c>
      <c r="F16" s="18">
        <v>0</v>
      </c>
      <c r="G16" s="18"/>
      <c r="H16" s="18">
        <f>E16*F16</f>
        <v>0</v>
      </c>
    </row>
    <row r="17" spans="1:8" ht="12" customHeight="1" x14ac:dyDescent="0.25">
      <c r="A17" s="13"/>
      <c r="B17" s="29"/>
      <c r="C17" s="20" t="s">
        <v>21</v>
      </c>
      <c r="D17" s="13"/>
      <c r="E17" s="14"/>
      <c r="F17" s="15"/>
      <c r="G17" s="15"/>
      <c r="H17" s="15"/>
    </row>
    <row r="18" spans="1:8" x14ac:dyDescent="0.25">
      <c r="A18" s="13"/>
      <c r="B18" s="29"/>
      <c r="C18" s="21" t="s">
        <v>22</v>
      </c>
      <c r="D18" s="13"/>
      <c r="E18" s="14">
        <v>1.6</v>
      </c>
      <c r="F18" s="15"/>
      <c r="G18" s="15"/>
      <c r="H18" s="15"/>
    </row>
    <row r="19" spans="1:8" ht="12" customHeight="1" x14ac:dyDescent="0.25">
      <c r="A19" s="13"/>
      <c r="B19" s="29"/>
      <c r="C19" s="20" t="s">
        <v>23</v>
      </c>
      <c r="D19" s="13"/>
      <c r="E19" s="14"/>
      <c r="F19" s="15"/>
      <c r="G19" s="15"/>
      <c r="H19" s="15"/>
    </row>
    <row r="20" spans="1:8" x14ac:dyDescent="0.25">
      <c r="A20" s="13"/>
      <c r="B20" s="29"/>
      <c r="C20" s="21" t="s">
        <v>24</v>
      </c>
      <c r="D20" s="13"/>
      <c r="E20" s="14">
        <v>4.3319999999999999</v>
      </c>
      <c r="F20" s="15"/>
      <c r="G20" s="15"/>
      <c r="H20" s="15"/>
    </row>
    <row r="21" spans="1:8" ht="12" customHeight="1" x14ac:dyDescent="0.25">
      <c r="A21" s="13"/>
      <c r="B21" s="29"/>
      <c r="C21" s="20" t="s">
        <v>25</v>
      </c>
      <c r="D21" s="13"/>
      <c r="E21" s="14"/>
      <c r="F21" s="15"/>
      <c r="G21" s="15"/>
      <c r="H21" s="15"/>
    </row>
    <row r="22" spans="1:8" x14ac:dyDescent="0.25">
      <c r="A22" s="13"/>
      <c r="B22" s="29"/>
      <c r="C22" s="21" t="s">
        <v>26</v>
      </c>
      <c r="D22" s="13"/>
      <c r="E22" s="14">
        <v>34</v>
      </c>
      <c r="F22" s="15"/>
      <c r="G22" s="15"/>
      <c r="H22" s="15"/>
    </row>
    <row r="23" spans="1:8" ht="12" customHeight="1" x14ac:dyDescent="0.25">
      <c r="A23" s="13"/>
      <c r="B23" s="29"/>
      <c r="C23" s="20" t="s">
        <v>27</v>
      </c>
      <c r="D23" s="13"/>
      <c r="E23" s="14"/>
      <c r="F23" s="15"/>
      <c r="G23" s="15"/>
      <c r="H23" s="15"/>
    </row>
    <row r="24" spans="1:8" x14ac:dyDescent="0.25">
      <c r="A24" s="13"/>
      <c r="B24" s="29"/>
      <c r="C24" s="21" t="s">
        <v>28</v>
      </c>
      <c r="D24" s="13"/>
      <c r="E24" s="14">
        <v>8</v>
      </c>
      <c r="F24" s="15"/>
      <c r="G24" s="15"/>
      <c r="H24" s="15"/>
    </row>
    <row r="25" spans="1:8" ht="24.95" customHeight="1" x14ac:dyDescent="0.25">
      <c r="A25" s="19"/>
      <c r="B25" s="53" t="s">
        <v>170</v>
      </c>
      <c r="C25" s="34" t="s">
        <v>157</v>
      </c>
      <c r="D25" s="34" t="s">
        <v>31</v>
      </c>
      <c r="E25" s="35">
        <v>592.88850000000014</v>
      </c>
      <c r="F25" s="36">
        <v>0</v>
      </c>
      <c r="G25" s="36"/>
      <c r="H25" s="18">
        <f>E25*F25</f>
        <v>0</v>
      </c>
    </row>
    <row r="26" spans="1:8" ht="24.95" customHeight="1" x14ac:dyDescent="0.25">
      <c r="A26" s="19"/>
      <c r="B26" s="52" t="s">
        <v>174</v>
      </c>
      <c r="C26" s="16" t="s">
        <v>32</v>
      </c>
      <c r="D26" s="16" t="s">
        <v>15</v>
      </c>
      <c r="E26" s="17">
        <v>47.932000000000002</v>
      </c>
      <c r="F26" s="18">
        <v>0</v>
      </c>
      <c r="G26" s="18"/>
      <c r="H26" s="18">
        <f>E26*F26</f>
        <v>0</v>
      </c>
    </row>
    <row r="27" spans="1:8" ht="24.95" customHeight="1" x14ac:dyDescent="0.25">
      <c r="A27" s="19"/>
      <c r="B27" s="52" t="s">
        <v>175</v>
      </c>
      <c r="C27" s="16" t="s">
        <v>33</v>
      </c>
      <c r="D27" s="16" t="s">
        <v>15</v>
      </c>
      <c r="E27" s="17">
        <v>21.422000000000001</v>
      </c>
      <c r="F27" s="18">
        <v>0</v>
      </c>
      <c r="G27" s="18"/>
      <c r="H27" s="18">
        <f>E27*F27</f>
        <v>0</v>
      </c>
    </row>
    <row r="28" spans="1:8" ht="12" customHeight="1" x14ac:dyDescent="0.25">
      <c r="A28" s="13"/>
      <c r="B28" s="29"/>
      <c r="C28" s="20" t="s">
        <v>34</v>
      </c>
      <c r="D28" s="13"/>
      <c r="E28" s="14"/>
      <c r="F28" s="15"/>
      <c r="G28" s="15"/>
      <c r="H28" s="15"/>
    </row>
    <row r="29" spans="1:8" x14ac:dyDescent="0.25">
      <c r="A29" s="13"/>
      <c r="B29" s="29"/>
      <c r="C29" s="21" t="s">
        <v>35</v>
      </c>
      <c r="D29" s="13"/>
      <c r="E29" s="14">
        <v>8.9639999999999986</v>
      </c>
      <c r="F29" s="15"/>
      <c r="G29" s="15"/>
      <c r="H29" s="15"/>
    </row>
    <row r="30" spans="1:8" ht="12" customHeight="1" x14ac:dyDescent="0.25">
      <c r="A30" s="13"/>
      <c r="B30" s="29"/>
      <c r="C30" s="20" t="s">
        <v>37</v>
      </c>
      <c r="D30" s="13"/>
      <c r="E30" s="14"/>
      <c r="F30" s="15"/>
      <c r="G30" s="15"/>
      <c r="H30" s="15"/>
    </row>
    <row r="31" spans="1:8" x14ac:dyDescent="0.25">
      <c r="A31" s="13"/>
      <c r="B31" s="29"/>
      <c r="C31" s="21" t="s">
        <v>38</v>
      </c>
      <c r="D31" s="13"/>
      <c r="E31" s="14">
        <v>4.2</v>
      </c>
      <c r="F31" s="15"/>
      <c r="G31" s="15"/>
      <c r="H31" s="15"/>
    </row>
    <row r="32" spans="1:8" ht="12" customHeight="1" x14ac:dyDescent="0.25">
      <c r="A32" s="13"/>
      <c r="B32" s="29"/>
      <c r="C32" s="20" t="s">
        <v>155</v>
      </c>
      <c r="D32" s="13"/>
      <c r="E32" s="14"/>
      <c r="F32" s="15"/>
      <c r="G32" s="15"/>
      <c r="H32" s="15"/>
    </row>
    <row r="33" spans="1:8" x14ac:dyDescent="0.25">
      <c r="A33" s="13"/>
      <c r="B33" s="29"/>
      <c r="C33" s="21" t="s">
        <v>156</v>
      </c>
      <c r="D33" s="13"/>
      <c r="E33" s="14">
        <v>8.2579999999999991</v>
      </c>
      <c r="F33" s="15"/>
      <c r="G33" s="15"/>
      <c r="H33" s="15"/>
    </row>
    <row r="34" spans="1:8" ht="24.95" customHeight="1" x14ac:dyDescent="0.25">
      <c r="A34" s="19"/>
      <c r="B34" s="52" t="s">
        <v>176</v>
      </c>
      <c r="C34" s="16" t="s">
        <v>39</v>
      </c>
      <c r="D34" s="16" t="s">
        <v>15</v>
      </c>
      <c r="E34" s="17">
        <v>21.422000000000001</v>
      </c>
      <c r="F34" s="18">
        <v>0</v>
      </c>
      <c r="G34" s="18"/>
      <c r="H34" s="18">
        <f>E34*F34</f>
        <v>0</v>
      </c>
    </row>
    <row r="35" spans="1:8" ht="24.95" customHeight="1" x14ac:dyDescent="0.25">
      <c r="A35" s="19"/>
      <c r="B35" s="52" t="s">
        <v>177</v>
      </c>
      <c r="C35" s="16" t="s">
        <v>40</v>
      </c>
      <c r="D35" s="16" t="s">
        <v>15</v>
      </c>
      <c r="E35" s="17">
        <v>16.363</v>
      </c>
      <c r="F35" s="18">
        <v>0</v>
      </c>
      <c r="G35" s="18"/>
      <c r="H35" s="18">
        <f>E35*F35</f>
        <v>0</v>
      </c>
    </row>
    <row r="36" spans="1:8" ht="24.95" customHeight="1" x14ac:dyDescent="0.25">
      <c r="A36" s="26"/>
      <c r="B36" s="54" t="s">
        <v>178</v>
      </c>
      <c r="C36" s="23" t="s">
        <v>41</v>
      </c>
      <c r="D36" s="23" t="s">
        <v>42</v>
      </c>
      <c r="E36" s="24">
        <v>14.4</v>
      </c>
      <c r="F36" s="25"/>
      <c r="G36" s="25">
        <v>0</v>
      </c>
      <c r="H36" s="25">
        <f>E36*G36</f>
        <v>0</v>
      </c>
    </row>
    <row r="37" spans="1:8" ht="12" customHeight="1" x14ac:dyDescent="0.25">
      <c r="A37" s="13"/>
      <c r="B37" s="29"/>
      <c r="C37" s="20" t="s">
        <v>43</v>
      </c>
      <c r="D37" s="13"/>
      <c r="E37" s="14"/>
      <c r="F37" s="15"/>
      <c r="G37" s="15"/>
      <c r="H37" s="15"/>
    </row>
    <row r="38" spans="1:8" x14ac:dyDescent="0.25">
      <c r="A38" s="13"/>
      <c r="B38" s="29"/>
      <c r="C38" s="21" t="s">
        <v>44</v>
      </c>
      <c r="D38" s="13"/>
      <c r="E38" s="14">
        <v>14.4</v>
      </c>
      <c r="F38" s="15"/>
      <c r="G38" s="15"/>
      <c r="H38" s="15"/>
    </row>
    <row r="39" spans="1:8" ht="24.95" customHeight="1" x14ac:dyDescent="0.25">
      <c r="A39" s="19"/>
      <c r="B39" s="52" t="s">
        <v>179</v>
      </c>
      <c r="C39" s="16" t="s">
        <v>45</v>
      </c>
      <c r="D39" s="16" t="s">
        <v>15</v>
      </c>
      <c r="E39" s="17">
        <v>12.404999999999999</v>
      </c>
      <c r="F39" s="18">
        <v>0</v>
      </c>
      <c r="G39" s="18"/>
      <c r="H39" s="18">
        <f>E39*F39</f>
        <v>0</v>
      </c>
    </row>
    <row r="40" spans="1:8" x14ac:dyDescent="0.25">
      <c r="A40" s="13"/>
      <c r="B40" s="29"/>
      <c r="C40" s="22" t="s">
        <v>158</v>
      </c>
      <c r="D40" s="13"/>
      <c r="E40" s="14">
        <v>12.404999999999999</v>
      </c>
      <c r="F40" s="15"/>
      <c r="G40" s="15"/>
      <c r="H40" s="15"/>
    </row>
    <row r="41" spans="1:8" ht="24.95" customHeight="1" x14ac:dyDescent="0.25">
      <c r="A41" s="19"/>
      <c r="B41" s="52" t="s">
        <v>171</v>
      </c>
      <c r="C41" s="16" t="s">
        <v>46</v>
      </c>
      <c r="D41" s="16" t="s">
        <v>15</v>
      </c>
      <c r="E41" s="17">
        <v>56.948999999999998</v>
      </c>
      <c r="F41" s="18">
        <v>0</v>
      </c>
      <c r="G41" s="18"/>
      <c r="H41" s="18">
        <f>E41*F41</f>
        <v>0</v>
      </c>
    </row>
    <row r="42" spans="1:8" ht="12" customHeight="1" x14ac:dyDescent="0.25">
      <c r="A42" s="13"/>
      <c r="B42" s="29"/>
      <c r="C42" s="20" t="s">
        <v>47</v>
      </c>
      <c r="D42" s="13"/>
      <c r="E42" s="14"/>
      <c r="F42" s="15"/>
      <c r="G42" s="15"/>
      <c r="H42" s="15"/>
    </row>
    <row r="43" spans="1:8" x14ac:dyDescent="0.25">
      <c r="A43" s="7"/>
      <c r="B43" s="51"/>
      <c r="C43" s="12" t="s">
        <v>1</v>
      </c>
      <c r="D43" s="7"/>
      <c r="E43" s="11"/>
      <c r="F43" s="9">
        <f>SUM(H11:H35,H39:H41)</f>
        <v>0</v>
      </c>
      <c r="G43" s="9">
        <f>H36</f>
        <v>0</v>
      </c>
      <c r="H43" s="9">
        <f>SUM(H11:H41)</f>
        <v>0</v>
      </c>
    </row>
    <row r="44" spans="1:8" x14ac:dyDescent="0.25">
      <c r="A44" s="1"/>
      <c r="B44" s="55"/>
      <c r="C44" s="1"/>
      <c r="D44" s="1"/>
      <c r="E44" s="10"/>
      <c r="F44" s="4"/>
      <c r="G44" s="4"/>
      <c r="H44" s="4"/>
    </row>
    <row r="45" spans="1:8" x14ac:dyDescent="0.25">
      <c r="A45" s="7"/>
      <c r="B45" s="51"/>
      <c r="C45" s="12" t="s">
        <v>2</v>
      </c>
      <c r="D45" s="7"/>
      <c r="E45" s="11"/>
      <c r="F45" s="8"/>
      <c r="G45" s="8"/>
      <c r="H45" s="8"/>
    </row>
    <row r="46" spans="1:8" ht="24.95" customHeight="1" x14ac:dyDescent="0.25">
      <c r="A46" s="19"/>
      <c r="B46" s="52" t="s">
        <v>180</v>
      </c>
      <c r="C46" s="16" t="s">
        <v>48</v>
      </c>
      <c r="D46" s="16" t="s">
        <v>15</v>
      </c>
      <c r="E46" s="17">
        <v>1.2160000000000002</v>
      </c>
      <c r="F46" s="18">
        <v>0</v>
      </c>
      <c r="G46" s="18"/>
      <c r="H46" s="18">
        <f>E46*F46</f>
        <v>0</v>
      </c>
    </row>
    <row r="47" spans="1:8" x14ac:dyDescent="0.25">
      <c r="A47" s="13"/>
      <c r="B47" s="29"/>
      <c r="C47" s="22" t="s">
        <v>49</v>
      </c>
      <c r="D47" s="13"/>
      <c r="E47" s="14">
        <v>1.2160000000000002</v>
      </c>
      <c r="F47" s="15"/>
      <c r="G47" s="15"/>
      <c r="H47" s="15"/>
    </row>
    <row r="48" spans="1:8" ht="24.95" customHeight="1" x14ac:dyDescent="0.25">
      <c r="A48" s="19"/>
      <c r="B48" s="52" t="s">
        <v>181</v>
      </c>
      <c r="C48" s="16" t="s">
        <v>50</v>
      </c>
      <c r="D48" s="16" t="s">
        <v>51</v>
      </c>
      <c r="E48" s="17">
        <v>38</v>
      </c>
      <c r="F48" s="18">
        <v>0</v>
      </c>
      <c r="G48" s="18"/>
      <c r="H48" s="18">
        <f>E48*F48</f>
        <v>0</v>
      </c>
    </row>
    <row r="49" spans="1:8" ht="24.95" customHeight="1" x14ac:dyDescent="0.25">
      <c r="A49" s="19"/>
      <c r="B49" s="52" t="s">
        <v>182</v>
      </c>
      <c r="C49" s="16" t="s">
        <v>53</v>
      </c>
      <c r="D49" s="16" t="s">
        <v>29</v>
      </c>
      <c r="E49" s="17">
        <v>99.6</v>
      </c>
      <c r="F49" s="18">
        <v>0</v>
      </c>
      <c r="G49" s="18"/>
      <c r="H49" s="18">
        <f>E49*F49</f>
        <v>0</v>
      </c>
    </row>
    <row r="50" spans="1:8" x14ac:dyDescent="0.25">
      <c r="A50" s="13"/>
      <c r="B50" s="29"/>
      <c r="C50" s="22" t="s">
        <v>54</v>
      </c>
      <c r="D50" s="13"/>
      <c r="E50" s="14">
        <v>99.6</v>
      </c>
      <c r="F50" s="15"/>
      <c r="G50" s="15"/>
      <c r="H50" s="15"/>
    </row>
    <row r="51" spans="1:8" ht="24.95" customHeight="1" x14ac:dyDescent="0.25">
      <c r="A51" s="19"/>
      <c r="B51" s="52" t="s">
        <v>183</v>
      </c>
      <c r="C51" s="16" t="s">
        <v>55</v>
      </c>
      <c r="D51" s="16" t="s">
        <v>30</v>
      </c>
      <c r="E51" s="17">
        <v>35</v>
      </c>
      <c r="F51" s="18">
        <v>0</v>
      </c>
      <c r="G51" s="18"/>
      <c r="H51" s="18">
        <f>E51*F51</f>
        <v>0</v>
      </c>
    </row>
    <row r="52" spans="1:8" ht="24.95" customHeight="1" x14ac:dyDescent="0.25">
      <c r="A52" s="26"/>
      <c r="B52" s="54" t="s">
        <v>184</v>
      </c>
      <c r="C52" s="23" t="s">
        <v>56</v>
      </c>
      <c r="D52" s="23" t="s">
        <v>31</v>
      </c>
      <c r="E52" s="24">
        <v>175.25</v>
      </c>
      <c r="F52" s="25"/>
      <c r="G52" s="25">
        <v>0</v>
      </c>
      <c r="H52" s="25">
        <f>E52*G52</f>
        <v>0</v>
      </c>
    </row>
    <row r="53" spans="1:8" x14ac:dyDescent="0.25">
      <c r="A53" s="13"/>
      <c r="B53" s="29"/>
      <c r="C53" s="22" t="s">
        <v>57</v>
      </c>
      <c r="D53" s="13"/>
      <c r="E53" s="14">
        <v>175.25</v>
      </c>
      <c r="F53" s="15"/>
      <c r="G53" s="15"/>
      <c r="H53" s="15"/>
    </row>
    <row r="54" spans="1:8" ht="24.95" customHeight="1" x14ac:dyDescent="0.25">
      <c r="A54" s="19"/>
      <c r="B54" s="52" t="s">
        <v>185</v>
      </c>
      <c r="C54" s="16" t="s">
        <v>58</v>
      </c>
      <c r="D54" s="16" t="s">
        <v>15</v>
      </c>
      <c r="E54" s="17">
        <v>2.238</v>
      </c>
      <c r="F54" s="18">
        <v>0</v>
      </c>
      <c r="G54" s="18"/>
      <c r="H54" s="18">
        <f>E54*F54</f>
        <v>0</v>
      </c>
    </row>
    <row r="55" spans="1:8" ht="12" customHeight="1" x14ac:dyDescent="0.25">
      <c r="A55" s="13"/>
      <c r="B55" s="29"/>
      <c r="C55" s="20" t="s">
        <v>21</v>
      </c>
      <c r="D55" s="13"/>
      <c r="E55" s="14"/>
      <c r="F55" s="15"/>
      <c r="G55" s="15"/>
      <c r="H55" s="15"/>
    </row>
    <row r="56" spans="1:8" x14ac:dyDescent="0.25">
      <c r="A56" s="13"/>
      <c r="B56" s="29"/>
      <c r="C56" s="21" t="s">
        <v>59</v>
      </c>
      <c r="D56" s="13"/>
      <c r="E56" s="14">
        <v>0.108</v>
      </c>
      <c r="F56" s="15"/>
      <c r="G56" s="15"/>
      <c r="H56" s="15"/>
    </row>
    <row r="57" spans="1:8" ht="12" customHeight="1" x14ac:dyDescent="0.25">
      <c r="A57" s="13"/>
      <c r="B57" s="29"/>
      <c r="C57" s="20" t="s">
        <v>60</v>
      </c>
      <c r="D57" s="13"/>
      <c r="E57" s="14"/>
      <c r="F57" s="15"/>
      <c r="G57" s="15"/>
      <c r="H57" s="15"/>
    </row>
    <row r="58" spans="1:8" x14ac:dyDescent="0.25">
      <c r="A58" s="13"/>
      <c r="B58" s="29"/>
      <c r="C58" s="21" t="s">
        <v>61</v>
      </c>
      <c r="D58" s="13"/>
      <c r="E58" s="14">
        <v>0.29399999999999993</v>
      </c>
      <c r="F58" s="15"/>
      <c r="G58" s="15"/>
      <c r="H58" s="15"/>
    </row>
    <row r="59" spans="1:8" ht="12" customHeight="1" x14ac:dyDescent="0.25">
      <c r="A59" s="13"/>
      <c r="B59" s="29"/>
      <c r="C59" s="20" t="s">
        <v>62</v>
      </c>
      <c r="D59" s="13"/>
      <c r="E59" s="14"/>
      <c r="F59" s="15"/>
      <c r="G59" s="15"/>
      <c r="H59" s="15"/>
    </row>
    <row r="60" spans="1:8" x14ac:dyDescent="0.25">
      <c r="A60" s="13"/>
      <c r="B60" s="29"/>
      <c r="C60" s="21" t="s">
        <v>63</v>
      </c>
      <c r="D60" s="13"/>
      <c r="E60" s="14">
        <v>1.8360000000000001</v>
      </c>
      <c r="F60" s="15"/>
      <c r="G60" s="15"/>
      <c r="H60" s="15"/>
    </row>
    <row r="61" spans="1:8" ht="24.95" customHeight="1" x14ac:dyDescent="0.25">
      <c r="A61" s="19"/>
      <c r="B61" s="52" t="s">
        <v>186</v>
      </c>
      <c r="C61" s="16" t="s">
        <v>64</v>
      </c>
      <c r="D61" s="16" t="s">
        <v>15</v>
      </c>
      <c r="E61" s="17">
        <v>10.928000000000001</v>
      </c>
      <c r="F61" s="18">
        <v>0</v>
      </c>
      <c r="G61" s="18"/>
      <c r="H61" s="18">
        <f>E61*F61</f>
        <v>0</v>
      </c>
    </row>
    <row r="62" spans="1:8" ht="12" customHeight="1" x14ac:dyDescent="0.25">
      <c r="A62" s="13"/>
      <c r="B62" s="29"/>
      <c r="C62" s="20" t="s">
        <v>21</v>
      </c>
      <c r="D62" s="13"/>
      <c r="E62" s="14"/>
      <c r="F62" s="15"/>
      <c r="G62" s="15"/>
      <c r="H62" s="15"/>
    </row>
    <row r="63" spans="1:8" x14ac:dyDescent="0.25">
      <c r="A63" s="13"/>
      <c r="B63" s="29"/>
      <c r="C63" s="21" t="s">
        <v>65</v>
      </c>
      <c r="D63" s="13"/>
      <c r="E63" s="14">
        <v>0.4</v>
      </c>
      <c r="F63" s="15"/>
      <c r="G63" s="15"/>
      <c r="H63" s="15"/>
    </row>
    <row r="64" spans="1:8" ht="12" customHeight="1" x14ac:dyDescent="0.25">
      <c r="A64" s="13"/>
      <c r="B64" s="29"/>
      <c r="C64" s="20" t="s">
        <v>23</v>
      </c>
      <c r="D64" s="13"/>
      <c r="E64" s="14"/>
      <c r="F64" s="15"/>
      <c r="G64" s="15"/>
      <c r="H64" s="15"/>
    </row>
    <row r="65" spans="1:8" x14ac:dyDescent="0.25">
      <c r="A65" s="13"/>
      <c r="B65" s="29"/>
      <c r="C65" s="21" t="s">
        <v>66</v>
      </c>
      <c r="D65" s="13"/>
      <c r="E65" s="14">
        <v>2.028</v>
      </c>
      <c r="F65" s="15"/>
      <c r="G65" s="15"/>
      <c r="H65" s="15"/>
    </row>
    <row r="66" spans="1:8" ht="12" customHeight="1" x14ac:dyDescent="0.25">
      <c r="A66" s="13"/>
      <c r="B66" s="29"/>
      <c r="C66" s="20" t="s">
        <v>67</v>
      </c>
      <c r="D66" s="13"/>
      <c r="E66" s="14"/>
      <c r="F66" s="15"/>
      <c r="G66" s="15"/>
      <c r="H66" s="15"/>
    </row>
    <row r="67" spans="1:8" x14ac:dyDescent="0.25">
      <c r="A67" s="13"/>
      <c r="B67" s="29"/>
      <c r="C67" s="21" t="s">
        <v>68</v>
      </c>
      <c r="D67" s="13"/>
      <c r="E67" s="14">
        <v>8.5</v>
      </c>
      <c r="F67" s="15"/>
      <c r="G67" s="15"/>
      <c r="H67" s="15"/>
    </row>
    <row r="68" spans="1:8" ht="18.75" customHeight="1" x14ac:dyDescent="0.25">
      <c r="A68" s="19"/>
      <c r="B68" s="52" t="s">
        <v>173</v>
      </c>
      <c r="C68" s="16" t="s">
        <v>69</v>
      </c>
      <c r="D68" s="16" t="s">
        <v>15</v>
      </c>
      <c r="E68" s="17">
        <v>8.2579999999999991</v>
      </c>
      <c r="F68" s="18">
        <v>0</v>
      </c>
      <c r="G68" s="18"/>
      <c r="H68" s="18">
        <f>E68*F68</f>
        <v>0</v>
      </c>
    </row>
    <row r="69" spans="1:8" ht="12" customHeight="1" x14ac:dyDescent="0.25">
      <c r="A69" s="13"/>
      <c r="B69" s="29"/>
      <c r="C69" s="20" t="s">
        <v>91</v>
      </c>
      <c r="D69" s="13"/>
      <c r="E69" s="14"/>
      <c r="F69" s="15"/>
      <c r="G69" s="15"/>
      <c r="H69" s="15"/>
    </row>
    <row r="70" spans="1:8" x14ac:dyDescent="0.25">
      <c r="A70" s="13"/>
      <c r="B70" s="29"/>
      <c r="C70" s="21" t="s">
        <v>156</v>
      </c>
      <c r="D70" s="13"/>
      <c r="E70" s="14">
        <v>8.2579999999999991</v>
      </c>
      <c r="F70" s="15"/>
      <c r="G70" s="15"/>
      <c r="H70" s="15"/>
    </row>
    <row r="71" spans="1:8" ht="24.95" customHeight="1" x14ac:dyDescent="0.25">
      <c r="A71" s="19"/>
      <c r="B71" s="52" t="s">
        <v>187</v>
      </c>
      <c r="C71" s="16" t="s">
        <v>70</v>
      </c>
      <c r="D71" s="16" t="s">
        <v>31</v>
      </c>
      <c r="E71" s="17">
        <v>50.044499999999999</v>
      </c>
      <c r="F71" s="18">
        <v>0</v>
      </c>
      <c r="G71" s="18"/>
      <c r="H71" s="18">
        <f>E71*F71</f>
        <v>0</v>
      </c>
    </row>
    <row r="72" spans="1:8" ht="12" customHeight="1" x14ac:dyDescent="0.25">
      <c r="A72" s="13"/>
      <c r="B72" s="29"/>
      <c r="C72" s="20" t="s">
        <v>71</v>
      </c>
      <c r="D72" s="13"/>
      <c r="E72" s="14"/>
      <c r="F72" s="15"/>
      <c r="G72" s="15"/>
      <c r="H72" s="15"/>
    </row>
    <row r="73" spans="1:8" x14ac:dyDescent="0.25">
      <c r="A73" s="13"/>
      <c r="B73" s="29"/>
      <c r="C73" s="21" t="s">
        <v>72</v>
      </c>
      <c r="D73" s="13"/>
      <c r="E73" s="14">
        <v>25.02225</v>
      </c>
      <c r="F73" s="15"/>
      <c r="G73" s="15"/>
      <c r="H73" s="15"/>
    </row>
    <row r="74" spans="1:8" ht="12" customHeight="1" x14ac:dyDescent="0.25">
      <c r="A74" s="13"/>
      <c r="B74" s="29"/>
      <c r="C74" s="20" t="s">
        <v>91</v>
      </c>
      <c r="D74" s="13"/>
      <c r="E74" s="14"/>
      <c r="F74" s="15"/>
      <c r="G74" s="15"/>
      <c r="H74" s="15"/>
    </row>
    <row r="75" spans="1:8" x14ac:dyDescent="0.25">
      <c r="A75" s="13"/>
      <c r="B75" s="29"/>
      <c r="C75" s="21" t="s">
        <v>72</v>
      </c>
      <c r="D75" s="13"/>
      <c r="E75" s="14">
        <v>25.02225</v>
      </c>
      <c r="F75" s="15"/>
      <c r="G75" s="15"/>
      <c r="H75" s="15"/>
    </row>
    <row r="76" spans="1:8" ht="17.25" customHeight="1" x14ac:dyDescent="0.25">
      <c r="A76" s="26"/>
      <c r="B76" s="54" t="s">
        <v>188</v>
      </c>
      <c r="C76" s="23" t="s">
        <v>73</v>
      </c>
      <c r="D76" s="23" t="s">
        <v>31</v>
      </c>
      <c r="E76" s="24">
        <v>57.550599999999989</v>
      </c>
      <c r="F76" s="25"/>
      <c r="G76" s="25">
        <v>0</v>
      </c>
      <c r="H76" s="25">
        <f>E76*G76</f>
        <v>0</v>
      </c>
    </row>
    <row r="77" spans="1:8" x14ac:dyDescent="0.25">
      <c r="A77" s="13"/>
      <c r="B77" s="29"/>
      <c r="C77" s="22" t="s">
        <v>74</v>
      </c>
      <c r="D77" s="13"/>
      <c r="E77" s="14">
        <v>57.550599999999989</v>
      </c>
      <c r="F77" s="15"/>
      <c r="G77" s="15"/>
      <c r="H77" s="15"/>
    </row>
    <row r="78" spans="1:8" ht="20.25" customHeight="1" x14ac:dyDescent="0.25">
      <c r="A78" s="19"/>
      <c r="B78" s="52" t="s">
        <v>189</v>
      </c>
      <c r="C78" s="16" t="s">
        <v>160</v>
      </c>
      <c r="D78" s="16" t="s">
        <v>31</v>
      </c>
      <c r="E78" s="17">
        <v>83.68</v>
      </c>
      <c r="F78" s="18">
        <v>0</v>
      </c>
      <c r="G78" s="18"/>
      <c r="H78" s="18">
        <f>E78*F78</f>
        <v>0</v>
      </c>
    </row>
    <row r="79" spans="1:8" x14ac:dyDescent="0.25">
      <c r="A79" s="13"/>
      <c r="B79" s="29"/>
      <c r="C79" s="22" t="s">
        <v>75</v>
      </c>
      <c r="D79" s="13"/>
      <c r="E79" s="14">
        <v>3.2</v>
      </c>
      <c r="F79" s="15"/>
      <c r="G79" s="15"/>
      <c r="H79" s="15"/>
    </row>
    <row r="80" spans="1:8" x14ac:dyDescent="0.25">
      <c r="A80" s="13"/>
      <c r="B80" s="29"/>
      <c r="C80" s="22" t="s">
        <v>76</v>
      </c>
      <c r="D80" s="13"/>
      <c r="E80" s="14">
        <v>12.48</v>
      </c>
      <c r="F80" s="15"/>
      <c r="G80" s="15"/>
      <c r="H80" s="15"/>
    </row>
    <row r="81" spans="1:8" x14ac:dyDescent="0.25">
      <c r="A81" s="13"/>
      <c r="B81" s="29"/>
      <c r="C81" s="22" t="s">
        <v>77</v>
      </c>
      <c r="D81" s="13"/>
      <c r="E81" s="14">
        <v>68</v>
      </c>
      <c r="F81" s="15"/>
      <c r="G81" s="15"/>
      <c r="H81" s="15"/>
    </row>
    <row r="82" spans="1:8" x14ac:dyDescent="0.25">
      <c r="A82" s="7"/>
      <c r="B82" s="51"/>
      <c r="C82" s="12" t="s">
        <v>2</v>
      </c>
      <c r="D82" s="7"/>
      <c r="E82" s="11"/>
      <c r="F82" s="9">
        <f>SUM(H46:H51,H54:H75,H78:H80)</f>
        <v>0</v>
      </c>
      <c r="G82" s="9">
        <f>SUM(H52+H76)</f>
        <v>0</v>
      </c>
      <c r="H82" s="9">
        <f>SUM(H46:H80)</f>
        <v>0</v>
      </c>
    </row>
    <row r="83" spans="1:8" x14ac:dyDescent="0.25">
      <c r="A83" s="1"/>
      <c r="B83" s="55"/>
      <c r="C83" s="1"/>
      <c r="D83" s="1"/>
      <c r="E83" s="10"/>
      <c r="F83" s="4"/>
      <c r="G83" s="4"/>
      <c r="H83" s="4"/>
    </row>
    <row r="84" spans="1:8" x14ac:dyDescent="0.25">
      <c r="A84" s="7"/>
      <c r="B84" s="51"/>
      <c r="C84" s="12" t="s">
        <v>3</v>
      </c>
      <c r="D84" s="7"/>
      <c r="E84" s="11"/>
      <c r="F84" s="8"/>
      <c r="G84" s="8"/>
      <c r="H84" s="8"/>
    </row>
    <row r="85" spans="1:8" ht="24.95" customHeight="1" x14ac:dyDescent="0.25">
      <c r="A85" s="19"/>
      <c r="B85" s="52" t="s">
        <v>190</v>
      </c>
      <c r="C85" s="16" t="s">
        <v>242</v>
      </c>
      <c r="D85" s="16" t="s">
        <v>51</v>
      </c>
      <c r="E85" s="17">
        <v>34</v>
      </c>
      <c r="F85" s="18">
        <v>0</v>
      </c>
      <c r="G85" s="18"/>
      <c r="H85" s="18">
        <f>E85*F85</f>
        <v>0</v>
      </c>
    </row>
    <row r="86" spans="1:8" x14ac:dyDescent="0.25">
      <c r="A86" s="13"/>
      <c r="B86" s="29"/>
      <c r="C86" s="20"/>
      <c r="D86" s="13"/>
      <c r="E86" s="14">
        <v>0</v>
      </c>
      <c r="F86" s="15"/>
      <c r="G86" s="15"/>
      <c r="H86" s="15"/>
    </row>
    <row r="87" spans="1:8" ht="24.95" customHeight="1" x14ac:dyDescent="0.25">
      <c r="A87" s="26"/>
      <c r="B87" s="54" t="s">
        <v>191</v>
      </c>
      <c r="C87" s="23" t="s">
        <v>251</v>
      </c>
      <c r="D87" s="23" t="s">
        <v>78</v>
      </c>
      <c r="E87" s="24">
        <v>34</v>
      </c>
      <c r="F87" s="25"/>
      <c r="G87" s="25">
        <v>0</v>
      </c>
      <c r="H87" s="25">
        <f>E87*G87</f>
        <v>0</v>
      </c>
    </row>
    <row r="88" spans="1:8" ht="24.95" customHeight="1" x14ac:dyDescent="0.25">
      <c r="A88" s="19"/>
      <c r="B88" s="52" t="s">
        <v>192</v>
      </c>
      <c r="C88" s="16" t="s">
        <v>79</v>
      </c>
      <c r="D88" s="16" t="s">
        <v>15</v>
      </c>
      <c r="E88" s="17">
        <v>1.3680000000000001</v>
      </c>
      <c r="F88" s="18">
        <v>0</v>
      </c>
      <c r="G88" s="18"/>
      <c r="H88" s="18">
        <f>E88*F88</f>
        <v>0</v>
      </c>
    </row>
    <row r="89" spans="1:8" ht="24.95" customHeight="1" x14ac:dyDescent="0.25">
      <c r="A89" s="19"/>
      <c r="B89" s="52" t="s">
        <v>193</v>
      </c>
      <c r="C89" s="16" t="s">
        <v>80</v>
      </c>
      <c r="D89" s="16" t="s">
        <v>31</v>
      </c>
      <c r="E89" s="17">
        <v>18.244900000000001</v>
      </c>
      <c r="F89" s="18">
        <v>0</v>
      </c>
      <c r="G89" s="18"/>
      <c r="H89" s="18">
        <f>E89*F89</f>
        <v>0</v>
      </c>
    </row>
    <row r="90" spans="1:8" x14ac:dyDescent="0.25">
      <c r="A90" s="13"/>
      <c r="B90" s="29"/>
      <c r="C90" s="22" t="s">
        <v>81</v>
      </c>
      <c r="D90" s="13"/>
      <c r="E90" s="14">
        <v>13.0419</v>
      </c>
      <c r="F90" s="15"/>
      <c r="G90" s="15"/>
      <c r="H90" s="15"/>
    </row>
    <row r="91" spans="1:8" x14ac:dyDescent="0.25">
      <c r="A91" s="13"/>
      <c r="B91" s="29"/>
      <c r="C91" s="22" t="s">
        <v>82</v>
      </c>
      <c r="D91" s="13"/>
      <c r="E91" s="14">
        <v>5.2030000000000003</v>
      </c>
      <c r="F91" s="15"/>
      <c r="G91" s="15"/>
      <c r="H91" s="15"/>
    </row>
    <row r="92" spans="1:8" ht="24.95" customHeight="1" x14ac:dyDescent="0.25">
      <c r="A92" s="19"/>
      <c r="B92" s="52" t="s">
        <v>194</v>
      </c>
      <c r="C92" s="16" t="s">
        <v>83</v>
      </c>
      <c r="D92" s="16" t="s">
        <v>31</v>
      </c>
      <c r="E92" s="17">
        <v>18.245000000000001</v>
      </c>
      <c r="F92" s="18">
        <v>0</v>
      </c>
      <c r="G92" s="18"/>
      <c r="H92" s="18">
        <f>E92*F92</f>
        <v>0</v>
      </c>
    </row>
    <row r="93" spans="1:8" ht="24.95" customHeight="1" x14ac:dyDescent="0.25">
      <c r="A93" s="19"/>
      <c r="B93" s="52" t="s">
        <v>195</v>
      </c>
      <c r="C93" s="16" t="s">
        <v>84</v>
      </c>
      <c r="D93" s="16" t="s">
        <v>42</v>
      </c>
      <c r="E93" s="17">
        <v>0.16963200000000001</v>
      </c>
      <c r="F93" s="18">
        <v>0</v>
      </c>
      <c r="G93" s="18"/>
      <c r="H93" s="18">
        <f>E93*F93</f>
        <v>0</v>
      </c>
    </row>
    <row r="94" spans="1:8" x14ac:dyDescent="0.25">
      <c r="A94" s="13"/>
      <c r="B94" s="29"/>
      <c r="C94" s="22" t="s">
        <v>85</v>
      </c>
      <c r="D94" s="13"/>
      <c r="E94" s="14">
        <v>0.16963200000000001</v>
      </c>
      <c r="F94" s="15"/>
      <c r="G94" s="15"/>
      <c r="H94" s="15"/>
    </row>
    <row r="95" spans="1:8" ht="24.95" customHeight="1" x14ac:dyDescent="0.25">
      <c r="A95" s="19"/>
      <c r="B95" s="52" t="s">
        <v>196</v>
      </c>
      <c r="C95" s="16" t="s">
        <v>252</v>
      </c>
      <c r="D95" s="16" t="s">
        <v>15</v>
      </c>
      <c r="E95" s="17">
        <v>1.3683675</v>
      </c>
      <c r="F95" s="18">
        <v>0</v>
      </c>
      <c r="G95" s="18"/>
      <c r="H95" s="18">
        <f>E95*F95</f>
        <v>0</v>
      </c>
    </row>
    <row r="96" spans="1:8" ht="12" customHeight="1" x14ac:dyDescent="0.25">
      <c r="A96" s="13"/>
      <c r="B96" s="29"/>
      <c r="C96" s="20" t="s">
        <v>91</v>
      </c>
      <c r="D96" s="13"/>
      <c r="E96" s="14"/>
      <c r="F96" s="15"/>
      <c r="G96" s="15"/>
      <c r="H96" s="15"/>
    </row>
    <row r="97" spans="1:8" x14ac:dyDescent="0.25">
      <c r="A97" s="13"/>
      <c r="B97" s="29"/>
      <c r="C97" s="21" t="s">
        <v>86</v>
      </c>
      <c r="D97" s="13"/>
      <c r="E97" s="14">
        <v>0.97814249999999991</v>
      </c>
      <c r="F97" s="15"/>
      <c r="G97" s="15"/>
      <c r="H97" s="15"/>
    </row>
    <row r="98" spans="1:8" ht="12" customHeight="1" x14ac:dyDescent="0.25">
      <c r="A98" s="13"/>
      <c r="B98" s="29"/>
      <c r="C98" s="20" t="s">
        <v>159</v>
      </c>
      <c r="D98" s="13"/>
      <c r="E98" s="14"/>
      <c r="F98" s="15"/>
      <c r="G98" s="15"/>
      <c r="H98" s="15"/>
    </row>
    <row r="99" spans="1:8" x14ac:dyDescent="0.25">
      <c r="A99" s="13"/>
      <c r="B99" s="29"/>
      <c r="C99" s="21" t="s">
        <v>87</v>
      </c>
      <c r="D99" s="13"/>
      <c r="E99" s="14">
        <v>0.39022499999999999</v>
      </c>
      <c r="F99" s="15"/>
      <c r="G99" s="15"/>
      <c r="H99" s="15"/>
    </row>
    <row r="100" spans="1:8" x14ac:dyDescent="0.25">
      <c r="A100" s="7"/>
      <c r="B100" s="51"/>
      <c r="C100" s="12" t="s">
        <v>3</v>
      </c>
      <c r="D100" s="7"/>
      <c r="E100" s="11"/>
      <c r="F100" s="9">
        <f>SUM(H85,H88:H95)</f>
        <v>0</v>
      </c>
      <c r="G100" s="9">
        <f>SUM(H87)</f>
        <v>0</v>
      </c>
      <c r="H100" s="9">
        <f>SUM(H85:H96)</f>
        <v>0</v>
      </c>
    </row>
    <row r="101" spans="1:8" x14ac:dyDescent="0.25">
      <c r="A101" s="1"/>
      <c r="B101" s="55"/>
      <c r="C101" s="1"/>
      <c r="D101" s="1"/>
      <c r="E101" s="10"/>
      <c r="F101" s="4"/>
      <c r="G101" s="4"/>
      <c r="H101" s="4"/>
    </row>
    <row r="102" spans="1:8" x14ac:dyDescent="0.25">
      <c r="A102" s="7"/>
      <c r="B102" s="51"/>
      <c r="C102" s="12" t="s">
        <v>4</v>
      </c>
      <c r="D102" s="7"/>
      <c r="E102" s="11"/>
      <c r="F102" s="8"/>
      <c r="G102" s="8"/>
      <c r="H102" s="8"/>
    </row>
    <row r="103" spans="1:8" ht="24.95" customHeight="1" x14ac:dyDescent="0.25">
      <c r="A103" s="19"/>
      <c r="B103" s="52" t="s">
        <v>197</v>
      </c>
      <c r="C103" s="16" t="s">
        <v>88</v>
      </c>
      <c r="D103" s="16" t="s">
        <v>31</v>
      </c>
      <c r="E103" s="17">
        <v>4.9400000000000004</v>
      </c>
      <c r="F103" s="18">
        <v>0</v>
      </c>
      <c r="G103" s="18"/>
      <c r="H103" s="18">
        <f>E103*F103</f>
        <v>0</v>
      </c>
    </row>
    <row r="104" spans="1:8" ht="24.95" customHeight="1" x14ac:dyDescent="0.25">
      <c r="A104" s="19"/>
      <c r="B104" s="52" t="s">
        <v>198</v>
      </c>
      <c r="C104" s="16" t="s">
        <v>89</v>
      </c>
      <c r="D104" s="16" t="s">
        <v>31</v>
      </c>
      <c r="E104" s="17">
        <v>42.613650000000007</v>
      </c>
      <c r="F104" s="18">
        <v>0</v>
      </c>
      <c r="G104" s="18"/>
      <c r="H104" s="18">
        <f>E104*F104</f>
        <v>0</v>
      </c>
    </row>
    <row r="105" spans="1:8" ht="12" customHeight="1" x14ac:dyDescent="0.25">
      <c r="A105" s="13"/>
      <c r="B105" s="29"/>
      <c r="C105" s="20" t="s">
        <v>71</v>
      </c>
      <c r="D105" s="13"/>
      <c r="E105" s="13"/>
      <c r="F105" s="15"/>
      <c r="G105" s="15"/>
      <c r="H105" s="13"/>
    </row>
    <row r="106" spans="1:8" x14ac:dyDescent="0.25">
      <c r="A106" s="13"/>
      <c r="B106" s="29"/>
      <c r="C106" s="21" t="s">
        <v>90</v>
      </c>
      <c r="D106" s="13"/>
      <c r="E106" s="14">
        <v>21.306825000000003</v>
      </c>
      <c r="F106" s="15"/>
      <c r="G106" s="15"/>
      <c r="H106" s="13"/>
    </row>
    <row r="107" spans="1:8" ht="12" customHeight="1" x14ac:dyDescent="0.25">
      <c r="A107" s="13"/>
      <c r="B107" s="29"/>
      <c r="C107" s="20" t="s">
        <v>91</v>
      </c>
      <c r="D107" s="13"/>
      <c r="E107" s="13"/>
      <c r="F107" s="15"/>
      <c r="G107" s="15"/>
      <c r="H107" s="13"/>
    </row>
    <row r="108" spans="1:8" x14ac:dyDescent="0.25">
      <c r="A108" s="13"/>
      <c r="B108" s="29"/>
      <c r="C108" s="21" t="s">
        <v>90</v>
      </c>
      <c r="D108" s="13"/>
      <c r="E108" s="14">
        <v>21.306825000000003</v>
      </c>
      <c r="F108" s="15"/>
      <c r="G108" s="15"/>
      <c r="H108" s="13"/>
    </row>
    <row r="109" spans="1:8" x14ac:dyDescent="0.25">
      <c r="A109" s="13"/>
      <c r="B109" s="29"/>
      <c r="C109" s="21" t="s">
        <v>92</v>
      </c>
      <c r="D109" s="13"/>
      <c r="E109" s="14">
        <v>3.7912500000000002</v>
      </c>
      <c r="F109" s="15"/>
      <c r="G109" s="15"/>
      <c r="H109" s="13"/>
    </row>
    <row r="110" spans="1:8" x14ac:dyDescent="0.25">
      <c r="A110" s="7"/>
      <c r="B110" s="51"/>
      <c r="C110" s="12" t="s">
        <v>4</v>
      </c>
      <c r="D110" s="7"/>
      <c r="E110" s="7"/>
      <c r="F110" s="9">
        <f>SUM(H103:H109)</f>
        <v>0</v>
      </c>
      <c r="G110" s="9"/>
      <c r="H110" s="9">
        <f>SUM(H103:H108)</f>
        <v>0</v>
      </c>
    </row>
    <row r="111" spans="1:8" x14ac:dyDescent="0.25">
      <c r="A111" s="1"/>
      <c r="B111" s="55"/>
      <c r="C111" s="1"/>
      <c r="D111" s="1"/>
      <c r="E111" s="1"/>
      <c r="F111" s="4"/>
      <c r="G111" s="4"/>
      <c r="H111" s="1"/>
    </row>
    <row r="112" spans="1:8" x14ac:dyDescent="0.25">
      <c r="A112" s="7"/>
      <c r="B112" s="51"/>
      <c r="C112" s="12" t="s">
        <v>5</v>
      </c>
      <c r="D112" s="7"/>
      <c r="E112" s="7"/>
      <c r="F112" s="8"/>
      <c r="G112" s="8"/>
      <c r="H112" s="7"/>
    </row>
    <row r="113" spans="1:8" ht="24.95" customHeight="1" x14ac:dyDescent="0.25">
      <c r="A113" s="19"/>
      <c r="B113" s="52" t="s">
        <v>199</v>
      </c>
      <c r="C113" s="16" t="s">
        <v>93</v>
      </c>
      <c r="D113" s="16" t="s">
        <v>31</v>
      </c>
      <c r="E113" s="17">
        <v>592.88900000000001</v>
      </c>
      <c r="F113" s="18">
        <v>0</v>
      </c>
      <c r="G113" s="18"/>
      <c r="H113" s="18">
        <f>E113*F113</f>
        <v>0</v>
      </c>
    </row>
    <row r="114" spans="1:8" ht="24.95" customHeight="1" x14ac:dyDescent="0.25">
      <c r="A114" s="19"/>
      <c r="B114" s="52" t="s">
        <v>200</v>
      </c>
      <c r="C114" s="16" t="s">
        <v>94</v>
      </c>
      <c r="D114" s="16" t="s">
        <v>31</v>
      </c>
      <c r="E114" s="17">
        <v>4.9400000000000004</v>
      </c>
      <c r="F114" s="18">
        <v>0</v>
      </c>
      <c r="G114" s="18"/>
      <c r="H114" s="18">
        <f>E114*F114</f>
        <v>0</v>
      </c>
    </row>
    <row r="115" spans="1:8" ht="12" customHeight="1" x14ac:dyDescent="0.25">
      <c r="A115" s="13"/>
      <c r="B115" s="29"/>
      <c r="C115" s="20" t="s">
        <v>95</v>
      </c>
      <c r="D115" s="13"/>
      <c r="E115" s="13"/>
      <c r="F115" s="15"/>
      <c r="G115" s="15"/>
      <c r="H115" s="13"/>
    </row>
    <row r="116" spans="1:8" x14ac:dyDescent="0.25">
      <c r="A116" s="13"/>
      <c r="B116" s="29"/>
      <c r="C116" s="21" t="s">
        <v>96</v>
      </c>
      <c r="D116" s="13"/>
      <c r="E116" s="14">
        <v>4.9400000000000004</v>
      </c>
      <c r="F116" s="15"/>
      <c r="G116" s="15"/>
      <c r="H116" s="13"/>
    </row>
    <row r="117" spans="1:8" ht="24.95" customHeight="1" x14ac:dyDescent="0.25">
      <c r="A117" s="26"/>
      <c r="B117" s="54" t="s">
        <v>201</v>
      </c>
      <c r="C117" s="23" t="s">
        <v>253</v>
      </c>
      <c r="D117" s="23" t="s">
        <v>31</v>
      </c>
      <c r="E117" s="24">
        <v>5.1870000000000003</v>
      </c>
      <c r="F117" s="25"/>
      <c r="G117" s="25">
        <v>0</v>
      </c>
      <c r="H117" s="25">
        <f>E117*G117</f>
        <v>0</v>
      </c>
    </row>
    <row r="118" spans="1:8" x14ac:dyDescent="0.25">
      <c r="A118" s="13"/>
      <c r="B118" s="29"/>
      <c r="C118" s="22" t="s">
        <v>97</v>
      </c>
      <c r="D118" s="13"/>
      <c r="E118" s="14">
        <v>5.1870000000000003</v>
      </c>
      <c r="F118" s="15"/>
      <c r="G118" s="15"/>
      <c r="H118" s="13"/>
    </row>
    <row r="119" spans="1:8" ht="24.95" customHeight="1" x14ac:dyDescent="0.25">
      <c r="A119" s="19"/>
      <c r="B119" s="52" t="s">
        <v>202</v>
      </c>
      <c r="C119" s="16" t="s">
        <v>98</v>
      </c>
      <c r="D119" s="16" t="s">
        <v>31</v>
      </c>
      <c r="E119" s="17">
        <v>592.88900000000001</v>
      </c>
      <c r="F119" s="18">
        <v>0</v>
      </c>
      <c r="G119" s="18"/>
      <c r="H119" s="18">
        <f>E119*F119</f>
        <v>0</v>
      </c>
    </row>
    <row r="120" spans="1:8" ht="24.95" customHeight="1" x14ac:dyDescent="0.25">
      <c r="A120" s="19"/>
      <c r="B120" s="52" t="s">
        <v>172</v>
      </c>
      <c r="C120" s="16" t="s">
        <v>99</v>
      </c>
      <c r="D120" s="16" t="s">
        <v>31</v>
      </c>
      <c r="E120" s="17">
        <v>592.88850000000014</v>
      </c>
      <c r="F120" s="18">
        <v>0</v>
      </c>
      <c r="G120" s="18"/>
      <c r="H120" s="18">
        <f>E120*F120</f>
        <v>0</v>
      </c>
    </row>
    <row r="121" spans="1:8" x14ac:dyDescent="0.25">
      <c r="A121" s="13"/>
      <c r="B121" s="29"/>
      <c r="C121" s="22" t="s">
        <v>100</v>
      </c>
      <c r="D121" s="13"/>
      <c r="E121" s="14">
        <v>592.88850000000014</v>
      </c>
      <c r="F121" s="15"/>
      <c r="G121" s="15"/>
      <c r="H121" s="13"/>
    </row>
    <row r="122" spans="1:8" ht="24.95" customHeight="1" x14ac:dyDescent="0.25">
      <c r="A122" s="19"/>
      <c r="B122" s="52" t="s">
        <v>203</v>
      </c>
      <c r="C122" s="16" t="s">
        <v>101</v>
      </c>
      <c r="D122" s="16" t="s">
        <v>31</v>
      </c>
      <c r="E122" s="17">
        <v>592.88900000000001</v>
      </c>
      <c r="F122" s="18">
        <v>0</v>
      </c>
      <c r="G122" s="18"/>
      <c r="H122" s="18">
        <f>E122*F122</f>
        <v>0</v>
      </c>
    </row>
    <row r="123" spans="1:8" x14ac:dyDescent="0.25">
      <c r="A123" s="13"/>
      <c r="B123" s="29"/>
      <c r="C123" s="22" t="s">
        <v>102</v>
      </c>
      <c r="D123" s="13"/>
      <c r="E123" s="14">
        <v>381.45134999999999</v>
      </c>
      <c r="F123" s="15"/>
      <c r="G123" s="15"/>
      <c r="H123" s="13"/>
    </row>
    <row r="124" spans="1:8" ht="24.95" customHeight="1" x14ac:dyDescent="0.25">
      <c r="A124" s="19"/>
      <c r="B124" s="52" t="s">
        <v>204</v>
      </c>
      <c r="C124" s="16" t="s">
        <v>103</v>
      </c>
      <c r="D124" s="16" t="s">
        <v>31</v>
      </c>
      <c r="E124" s="17">
        <v>84.287999999999997</v>
      </c>
      <c r="F124" s="18">
        <v>0</v>
      </c>
      <c r="G124" s="18"/>
      <c r="H124" s="18">
        <f>E124*F124</f>
        <v>0</v>
      </c>
    </row>
    <row r="125" spans="1:8" ht="12" customHeight="1" x14ac:dyDescent="0.25">
      <c r="A125" s="13"/>
      <c r="B125" s="29"/>
      <c r="C125" s="20" t="s">
        <v>104</v>
      </c>
      <c r="D125" s="13"/>
      <c r="E125" s="13"/>
      <c r="F125" s="15"/>
      <c r="G125" s="15"/>
      <c r="H125" s="13"/>
    </row>
    <row r="126" spans="1:8" x14ac:dyDescent="0.25">
      <c r="A126" s="13"/>
      <c r="B126" s="29"/>
      <c r="C126" s="21" t="s">
        <v>105</v>
      </c>
      <c r="D126" s="13"/>
      <c r="E126" s="14">
        <v>84.287999999999997</v>
      </c>
      <c r="F126" s="15"/>
      <c r="G126" s="15"/>
      <c r="H126" s="13"/>
    </row>
    <row r="127" spans="1:8" x14ac:dyDescent="0.25">
      <c r="A127" s="7"/>
      <c r="B127" s="51"/>
      <c r="C127" s="12" t="s">
        <v>5</v>
      </c>
      <c r="D127" s="7"/>
      <c r="E127" s="7"/>
      <c r="F127" s="9">
        <f>SUM(H113:H116,H119:H124)</f>
        <v>0</v>
      </c>
      <c r="G127" s="9">
        <f>SUM(H117)</f>
        <v>0</v>
      </c>
      <c r="H127" s="9">
        <f>SUM(H113:H124)</f>
        <v>0</v>
      </c>
    </row>
    <row r="128" spans="1:8" x14ac:dyDescent="0.25">
      <c r="A128" s="1"/>
      <c r="B128" s="55"/>
      <c r="C128" s="1"/>
      <c r="D128" s="1"/>
      <c r="E128" s="1"/>
      <c r="F128" s="4"/>
      <c r="G128" s="4"/>
      <c r="H128" s="1"/>
    </row>
    <row r="129" spans="1:8" x14ac:dyDescent="0.25">
      <c r="A129" s="7"/>
      <c r="B129" s="51"/>
      <c r="C129" s="12" t="s">
        <v>6</v>
      </c>
      <c r="D129" s="7"/>
      <c r="E129" s="7"/>
      <c r="F129" s="8"/>
      <c r="G129" s="8"/>
      <c r="H129" s="7"/>
    </row>
    <row r="130" spans="1:8" ht="24.95" customHeight="1" x14ac:dyDescent="0.25">
      <c r="A130" s="26"/>
      <c r="B130" s="54" t="s">
        <v>52</v>
      </c>
      <c r="C130" s="23" t="s">
        <v>106</v>
      </c>
      <c r="D130" s="23" t="s">
        <v>51</v>
      </c>
      <c r="E130" s="24">
        <v>70.588899999999995</v>
      </c>
      <c r="F130" s="25"/>
      <c r="G130" s="25">
        <v>0</v>
      </c>
      <c r="H130" s="25">
        <f>E130*G130</f>
        <v>0</v>
      </c>
    </row>
    <row r="131" spans="1:8" x14ac:dyDescent="0.25">
      <c r="A131" s="13"/>
      <c r="B131" s="29"/>
      <c r="C131" s="22" t="s">
        <v>107</v>
      </c>
      <c r="D131" s="13"/>
      <c r="E131" s="14">
        <v>70.588899999999995</v>
      </c>
      <c r="F131" s="15"/>
      <c r="G131" s="15"/>
      <c r="H131" s="13"/>
    </row>
    <row r="132" spans="1:8" ht="24.95" customHeight="1" x14ac:dyDescent="0.25">
      <c r="A132" s="26"/>
      <c r="B132" s="54" t="s">
        <v>205</v>
      </c>
      <c r="C132" s="23" t="s">
        <v>108</v>
      </c>
      <c r="D132" s="23" t="s">
        <v>78</v>
      </c>
      <c r="E132" s="24">
        <v>18.58905</v>
      </c>
      <c r="F132" s="25"/>
      <c r="G132" s="25">
        <v>0</v>
      </c>
      <c r="H132" s="25">
        <f>E132*G132</f>
        <v>0</v>
      </c>
    </row>
    <row r="133" spans="1:8" x14ac:dyDescent="0.25">
      <c r="A133" s="13"/>
      <c r="B133" s="29"/>
      <c r="C133" s="22" t="s">
        <v>109</v>
      </c>
      <c r="D133" s="13"/>
      <c r="E133" s="14">
        <v>18.58905</v>
      </c>
      <c r="F133" s="15"/>
      <c r="G133" s="15"/>
      <c r="H133" s="13"/>
    </row>
    <row r="134" spans="1:8" ht="24.95" customHeight="1" x14ac:dyDescent="0.25">
      <c r="A134" s="26"/>
      <c r="B134" s="54" t="s">
        <v>206</v>
      </c>
      <c r="C134" s="23" t="s">
        <v>110</v>
      </c>
      <c r="D134" s="23" t="s">
        <v>111</v>
      </c>
      <c r="E134" s="24">
        <v>35</v>
      </c>
      <c r="F134" s="25"/>
      <c r="G134" s="25">
        <v>0</v>
      </c>
      <c r="H134" s="25">
        <f>E134*G134</f>
        <v>0</v>
      </c>
    </row>
    <row r="135" spans="1:8" ht="24.95" customHeight="1" x14ac:dyDescent="0.25">
      <c r="A135" s="19"/>
      <c r="B135" s="52" t="s">
        <v>207</v>
      </c>
      <c r="C135" s="16" t="s">
        <v>112</v>
      </c>
      <c r="D135" s="16" t="s">
        <v>29</v>
      </c>
      <c r="E135" s="17">
        <v>101.32000000000001</v>
      </c>
      <c r="F135" s="18">
        <v>0</v>
      </c>
      <c r="G135" s="18"/>
      <c r="H135" s="18">
        <f>E135*F135</f>
        <v>0</v>
      </c>
    </row>
    <row r="136" spans="1:8" x14ac:dyDescent="0.25">
      <c r="A136" s="13"/>
      <c r="B136" s="29"/>
      <c r="C136" s="22" t="s">
        <v>113</v>
      </c>
      <c r="D136" s="13"/>
      <c r="E136" s="14">
        <v>101.32000000000001</v>
      </c>
      <c r="F136" s="15"/>
      <c r="G136" s="15"/>
      <c r="H136" s="13"/>
    </row>
    <row r="137" spans="1:8" ht="48" customHeight="1" x14ac:dyDescent="0.25">
      <c r="A137" s="19"/>
      <c r="B137" s="52" t="s">
        <v>208</v>
      </c>
      <c r="C137" s="16" t="s">
        <v>161</v>
      </c>
      <c r="D137" s="16" t="s">
        <v>31</v>
      </c>
      <c r="E137" s="17">
        <v>622.5329250000002</v>
      </c>
      <c r="F137" s="18">
        <v>0</v>
      </c>
      <c r="G137" s="18"/>
      <c r="H137" s="18">
        <f>E137*F137</f>
        <v>0</v>
      </c>
    </row>
    <row r="138" spans="1:8" x14ac:dyDescent="0.25">
      <c r="A138" s="13"/>
      <c r="B138" s="29"/>
      <c r="C138" s="22" t="s">
        <v>114</v>
      </c>
      <c r="D138" s="13"/>
      <c r="E138" s="14">
        <v>622.5329250000002</v>
      </c>
      <c r="F138" s="15"/>
      <c r="G138" s="15"/>
      <c r="H138" s="13"/>
    </row>
    <row r="139" spans="1:8" ht="24.95" customHeight="1" x14ac:dyDescent="0.25">
      <c r="A139" s="19"/>
      <c r="B139" s="52" t="s">
        <v>209</v>
      </c>
      <c r="C139" s="16" t="s">
        <v>115</v>
      </c>
      <c r="D139" s="16" t="s">
        <v>116</v>
      </c>
      <c r="E139" s="17">
        <v>1</v>
      </c>
      <c r="F139" s="18">
        <v>0</v>
      </c>
      <c r="G139" s="18"/>
      <c r="H139" s="18">
        <f>E139*F139</f>
        <v>0</v>
      </c>
    </row>
    <row r="140" spans="1:8" ht="24.95" customHeight="1" x14ac:dyDescent="0.25">
      <c r="A140" s="19"/>
      <c r="B140" s="52" t="s">
        <v>210</v>
      </c>
      <c r="C140" s="16" t="s">
        <v>117</v>
      </c>
      <c r="D140" s="16" t="s">
        <v>116</v>
      </c>
      <c r="E140" s="17">
        <v>1</v>
      </c>
      <c r="F140" s="18">
        <v>0</v>
      </c>
      <c r="G140" s="18"/>
      <c r="H140" s="18">
        <f>E140*F140</f>
        <v>0</v>
      </c>
    </row>
    <row r="141" spans="1:8" ht="24.95" customHeight="1" x14ac:dyDescent="0.25">
      <c r="A141" s="19"/>
      <c r="B141" s="52" t="s">
        <v>211</v>
      </c>
      <c r="C141" s="16" t="s">
        <v>118</v>
      </c>
      <c r="D141" s="16" t="s">
        <v>116</v>
      </c>
      <c r="E141" s="17">
        <v>1</v>
      </c>
      <c r="F141" s="18">
        <v>0</v>
      </c>
      <c r="G141" s="18"/>
      <c r="H141" s="18">
        <f>E141*F141</f>
        <v>0</v>
      </c>
    </row>
    <row r="142" spans="1:8" ht="24.95" customHeight="1" x14ac:dyDescent="0.25">
      <c r="A142" s="19"/>
      <c r="B142" s="52" t="s">
        <v>212</v>
      </c>
      <c r="C142" s="16" t="s">
        <v>119</v>
      </c>
      <c r="D142" s="16" t="s">
        <v>29</v>
      </c>
      <c r="E142" s="17">
        <v>88.295000000000002</v>
      </c>
      <c r="F142" s="18">
        <v>0</v>
      </c>
      <c r="G142" s="18"/>
      <c r="H142" s="18">
        <f>E142*F142</f>
        <v>0</v>
      </c>
    </row>
    <row r="143" spans="1:8" ht="12" customHeight="1" x14ac:dyDescent="0.25">
      <c r="A143" s="13"/>
      <c r="B143" s="29"/>
      <c r="C143" s="20" t="s">
        <v>120</v>
      </c>
      <c r="D143" s="13"/>
      <c r="E143" s="13"/>
      <c r="F143" s="15"/>
      <c r="G143" s="15"/>
      <c r="H143" s="13"/>
    </row>
    <row r="144" spans="1:8" x14ac:dyDescent="0.25">
      <c r="A144" s="13"/>
      <c r="B144" s="29"/>
      <c r="C144" s="21" t="s">
        <v>121</v>
      </c>
      <c r="D144" s="13"/>
      <c r="E144" s="14">
        <v>69.89</v>
      </c>
      <c r="F144" s="15"/>
      <c r="G144" s="15"/>
      <c r="H144" s="13"/>
    </row>
    <row r="145" spans="1:8" ht="12" customHeight="1" x14ac:dyDescent="0.25">
      <c r="A145" s="13"/>
      <c r="B145" s="29"/>
      <c r="C145" s="20" t="s">
        <v>122</v>
      </c>
      <c r="D145" s="13"/>
      <c r="E145" s="13"/>
      <c r="F145" s="15"/>
      <c r="G145" s="15"/>
      <c r="H145" s="13"/>
    </row>
    <row r="146" spans="1:8" x14ac:dyDescent="0.25">
      <c r="A146" s="13"/>
      <c r="B146" s="29"/>
      <c r="C146" s="21" t="s">
        <v>123</v>
      </c>
      <c r="D146" s="13"/>
      <c r="E146" s="14">
        <v>18.405000000000001</v>
      </c>
      <c r="F146" s="15"/>
      <c r="G146" s="15"/>
      <c r="H146" s="13"/>
    </row>
    <row r="147" spans="1:8" ht="24.95" customHeight="1" x14ac:dyDescent="0.25">
      <c r="A147" s="19"/>
      <c r="B147" s="52" t="s">
        <v>213</v>
      </c>
      <c r="C147" s="16" t="s">
        <v>125</v>
      </c>
      <c r="D147" s="16" t="s">
        <v>15</v>
      </c>
      <c r="E147" s="17">
        <v>7.9465499999999993</v>
      </c>
      <c r="F147" s="18">
        <v>0</v>
      </c>
      <c r="G147" s="18"/>
      <c r="H147" s="18">
        <f>E147*F147</f>
        <v>0</v>
      </c>
    </row>
    <row r="148" spans="1:8" ht="12" customHeight="1" x14ac:dyDescent="0.25">
      <c r="A148" s="13"/>
      <c r="B148" s="29"/>
      <c r="C148" s="20" t="s">
        <v>36</v>
      </c>
      <c r="D148" s="13"/>
      <c r="E148" s="13"/>
      <c r="F148" s="15"/>
      <c r="G148" s="15"/>
      <c r="H148" s="13"/>
    </row>
    <row r="149" spans="1:8" x14ac:dyDescent="0.25">
      <c r="A149" s="13"/>
      <c r="B149" s="29"/>
      <c r="C149" s="21" t="s">
        <v>126</v>
      </c>
      <c r="D149" s="13"/>
      <c r="E149" s="14">
        <v>7.9465499999999993</v>
      </c>
      <c r="F149" s="15"/>
      <c r="G149" s="15"/>
      <c r="H149" s="13"/>
    </row>
    <row r="150" spans="1:8" ht="24.95" customHeight="1" x14ac:dyDescent="0.25">
      <c r="A150" s="19"/>
      <c r="B150" s="53" t="s">
        <v>214</v>
      </c>
      <c r="C150" s="46" t="s">
        <v>124</v>
      </c>
      <c r="D150" s="34" t="s">
        <v>42</v>
      </c>
      <c r="E150" s="35">
        <v>52.5</v>
      </c>
      <c r="F150" s="36">
        <v>0</v>
      </c>
      <c r="G150" s="36"/>
      <c r="H150" s="18">
        <f t="shared" ref="H150:H157" si="0">E150*F150</f>
        <v>0</v>
      </c>
    </row>
    <row r="151" spans="1:8" ht="24.95" customHeight="1" x14ac:dyDescent="0.25">
      <c r="A151" s="19"/>
      <c r="B151" s="53" t="s">
        <v>215</v>
      </c>
      <c r="C151" s="46" t="s">
        <v>148</v>
      </c>
      <c r="D151" s="34" t="s">
        <v>42</v>
      </c>
      <c r="E151" s="35">
        <v>52.5</v>
      </c>
      <c r="F151" s="36">
        <v>0</v>
      </c>
      <c r="G151" s="36"/>
      <c r="H151" s="18">
        <f t="shared" si="0"/>
        <v>0</v>
      </c>
    </row>
    <row r="152" spans="1:8" ht="24.95" customHeight="1" x14ac:dyDescent="0.25">
      <c r="A152" s="19"/>
      <c r="B152" s="53" t="s">
        <v>216</v>
      </c>
      <c r="C152" s="46" t="s">
        <v>149</v>
      </c>
      <c r="D152" s="34" t="s">
        <v>42</v>
      </c>
      <c r="E152" s="35">
        <v>1575</v>
      </c>
      <c r="F152" s="36">
        <v>0</v>
      </c>
      <c r="G152" s="36"/>
      <c r="H152" s="18">
        <f t="shared" si="0"/>
        <v>0</v>
      </c>
    </row>
    <row r="153" spans="1:8" ht="24.95" customHeight="1" x14ac:dyDescent="0.25">
      <c r="A153" s="19"/>
      <c r="B153" s="53" t="s">
        <v>217</v>
      </c>
      <c r="C153" s="46" t="s">
        <v>150</v>
      </c>
      <c r="D153" s="34" t="s">
        <v>42</v>
      </c>
      <c r="E153" s="35">
        <v>52.5</v>
      </c>
      <c r="F153" s="36">
        <v>0</v>
      </c>
      <c r="G153" s="36"/>
      <c r="H153" s="18">
        <f t="shared" si="0"/>
        <v>0</v>
      </c>
    </row>
    <row r="154" spans="1:8" ht="24.95" customHeight="1" x14ac:dyDescent="0.25">
      <c r="A154" s="19"/>
      <c r="B154" s="53" t="s">
        <v>218</v>
      </c>
      <c r="C154" s="46" t="s">
        <v>240</v>
      </c>
      <c r="D154" s="34" t="s">
        <v>42</v>
      </c>
      <c r="E154" s="35">
        <v>43.92</v>
      </c>
      <c r="F154" s="36">
        <v>0</v>
      </c>
      <c r="G154" s="36"/>
      <c r="H154" s="18">
        <f t="shared" si="0"/>
        <v>0</v>
      </c>
    </row>
    <row r="155" spans="1:8" ht="24.95" customHeight="1" x14ac:dyDescent="0.25">
      <c r="A155" s="19"/>
      <c r="B155" s="53" t="s">
        <v>219</v>
      </c>
      <c r="C155" s="46" t="s">
        <v>148</v>
      </c>
      <c r="D155" s="34" t="s">
        <v>42</v>
      </c>
      <c r="E155" s="35">
        <v>43.92</v>
      </c>
      <c r="F155" s="36">
        <v>0</v>
      </c>
      <c r="G155" s="36"/>
      <c r="H155" s="18">
        <f t="shared" si="0"/>
        <v>0</v>
      </c>
    </row>
    <row r="156" spans="1:8" ht="24.95" customHeight="1" x14ac:dyDescent="0.25">
      <c r="A156" s="19"/>
      <c r="B156" s="53" t="s">
        <v>220</v>
      </c>
      <c r="C156" s="46" t="s">
        <v>149</v>
      </c>
      <c r="D156" s="34" t="s">
        <v>42</v>
      </c>
      <c r="E156" s="35">
        <v>1317.6</v>
      </c>
      <c r="F156" s="36">
        <v>0</v>
      </c>
      <c r="G156" s="36"/>
      <c r="H156" s="18">
        <f t="shared" si="0"/>
        <v>0</v>
      </c>
    </row>
    <row r="157" spans="1:8" ht="24.95" customHeight="1" x14ac:dyDescent="0.25">
      <c r="A157" s="19"/>
      <c r="B157" s="53" t="s">
        <v>221</v>
      </c>
      <c r="C157" s="46" t="s">
        <v>241</v>
      </c>
      <c r="D157" s="34" t="s">
        <v>42</v>
      </c>
      <c r="E157" s="35">
        <v>43.92</v>
      </c>
      <c r="F157" s="36">
        <v>0</v>
      </c>
      <c r="G157" s="36"/>
      <c r="H157" s="18">
        <f t="shared" si="0"/>
        <v>0</v>
      </c>
    </row>
    <row r="158" spans="1:8" x14ac:dyDescent="0.25">
      <c r="A158" s="7"/>
      <c r="B158" s="51"/>
      <c r="C158" s="12" t="s">
        <v>6</v>
      </c>
      <c r="D158" s="7"/>
      <c r="E158" s="7"/>
      <c r="F158" s="9">
        <f>SUM(H135:H157)</f>
        <v>0</v>
      </c>
      <c r="G158" s="9">
        <f>SUM(H130:H134)</f>
        <v>0</v>
      </c>
      <c r="H158" s="9">
        <f>SUM(H130:H157)</f>
        <v>0</v>
      </c>
    </row>
    <row r="159" spans="1:8" x14ac:dyDescent="0.25">
      <c r="A159" s="1"/>
      <c r="B159" s="55"/>
      <c r="C159" s="1"/>
      <c r="D159" s="1"/>
      <c r="E159" s="1"/>
      <c r="F159" s="4"/>
      <c r="G159" s="4"/>
      <c r="H159" s="1"/>
    </row>
    <row r="160" spans="1:8" x14ac:dyDescent="0.25">
      <c r="A160" s="7"/>
      <c r="B160" s="51"/>
      <c r="C160" s="12" t="s">
        <v>7</v>
      </c>
      <c r="D160" s="7"/>
      <c r="E160" s="7"/>
      <c r="F160" s="8"/>
      <c r="G160" s="8"/>
      <c r="H160" s="7"/>
    </row>
    <row r="161" spans="1:8" ht="24.95" customHeight="1" x14ac:dyDescent="0.25">
      <c r="A161" s="19"/>
      <c r="B161" s="52" t="s">
        <v>222</v>
      </c>
      <c r="C161" s="16" t="s">
        <v>127</v>
      </c>
      <c r="D161" s="16" t="s">
        <v>42</v>
      </c>
      <c r="E161" s="17">
        <v>620.17239526314484</v>
      </c>
      <c r="F161" s="18">
        <v>0</v>
      </c>
      <c r="G161" s="18"/>
      <c r="H161" s="18">
        <f>E161*F161</f>
        <v>0</v>
      </c>
    </row>
    <row r="162" spans="1:8" x14ac:dyDescent="0.25">
      <c r="A162" s="7"/>
      <c r="B162" s="51"/>
      <c r="C162" s="12" t="s">
        <v>7</v>
      </c>
      <c r="D162" s="7"/>
      <c r="E162" s="7"/>
      <c r="F162" s="9">
        <f>H161</f>
        <v>0</v>
      </c>
      <c r="G162" s="9"/>
      <c r="H162" s="9">
        <f>H161</f>
        <v>0</v>
      </c>
    </row>
    <row r="163" spans="1:8" x14ac:dyDescent="0.25">
      <c r="A163" s="1"/>
      <c r="B163" s="55"/>
      <c r="C163" s="1"/>
      <c r="D163" s="1"/>
      <c r="E163" s="1"/>
      <c r="F163" s="4"/>
      <c r="G163" s="4"/>
      <c r="H163" s="1"/>
    </row>
    <row r="164" spans="1:8" x14ac:dyDescent="0.25">
      <c r="A164" s="7"/>
      <c r="B164" s="56"/>
      <c r="C164" s="2" t="s">
        <v>0</v>
      </c>
      <c r="D164" s="7"/>
      <c r="E164" s="7"/>
      <c r="F164" s="9">
        <f>F43+F82+F100+F110+F127+F158+F162</f>
        <v>0</v>
      </c>
      <c r="G164" s="9">
        <f>G43+G82+G100+G127+G158</f>
        <v>0</v>
      </c>
      <c r="H164" s="9">
        <f>SUM(H43+H82+H100+H110+H127+H158+H162)</f>
        <v>0</v>
      </c>
    </row>
    <row r="165" spans="1:8" x14ac:dyDescent="0.25">
      <c r="A165" s="1"/>
      <c r="B165" s="55"/>
      <c r="C165" s="1"/>
      <c r="D165" s="1"/>
      <c r="E165" s="1"/>
      <c r="F165" s="4"/>
      <c r="G165" s="4"/>
      <c r="H165" s="1"/>
    </row>
    <row r="166" spans="1:8" x14ac:dyDescent="0.25">
      <c r="A166" s="7"/>
      <c r="B166" s="56"/>
      <c r="C166" s="2" t="s">
        <v>8</v>
      </c>
      <c r="D166" s="7"/>
      <c r="E166" s="7"/>
      <c r="F166" s="8"/>
      <c r="G166" s="8"/>
      <c r="H166" s="7"/>
    </row>
    <row r="167" spans="1:8" x14ac:dyDescent="0.25">
      <c r="A167" s="7"/>
      <c r="B167" s="51"/>
      <c r="C167" s="12" t="s">
        <v>9</v>
      </c>
      <c r="D167" s="7"/>
      <c r="E167" s="7"/>
      <c r="F167" s="8"/>
      <c r="G167" s="8"/>
      <c r="H167" s="7"/>
    </row>
    <row r="168" spans="1:8" ht="24.95" customHeight="1" x14ac:dyDescent="0.25">
      <c r="A168" s="26"/>
      <c r="B168" s="54" t="s">
        <v>223</v>
      </c>
      <c r="C168" s="23" t="s">
        <v>244</v>
      </c>
      <c r="D168" s="23" t="s">
        <v>128</v>
      </c>
      <c r="E168" s="24">
        <v>116.952</v>
      </c>
      <c r="F168" s="25"/>
      <c r="G168" s="25">
        <v>0</v>
      </c>
      <c r="H168" s="25">
        <f>E168*G168</f>
        <v>0</v>
      </c>
    </row>
    <row r="169" spans="1:8" x14ac:dyDescent="0.25">
      <c r="A169" s="13"/>
      <c r="B169" s="29"/>
      <c r="C169" s="22" t="s">
        <v>129</v>
      </c>
      <c r="D169" s="13"/>
      <c r="E169" s="14">
        <v>116.952</v>
      </c>
      <c r="F169" s="15"/>
      <c r="G169" s="15"/>
      <c r="H169" s="13"/>
    </row>
    <row r="170" spans="1:8" ht="24.95" customHeight="1" x14ac:dyDescent="0.25">
      <c r="A170" s="19"/>
      <c r="B170" s="52" t="s">
        <v>224</v>
      </c>
      <c r="C170" s="16" t="s">
        <v>130</v>
      </c>
      <c r="D170" s="16" t="s">
        <v>29</v>
      </c>
      <c r="E170" s="17">
        <v>106.32000000000001</v>
      </c>
      <c r="F170" s="18">
        <v>0</v>
      </c>
      <c r="G170" s="18"/>
      <c r="H170" s="18">
        <f>E170*F170</f>
        <v>0</v>
      </c>
    </row>
    <row r="171" spans="1:8" x14ac:dyDescent="0.25">
      <c r="A171" s="13"/>
      <c r="B171" s="29"/>
      <c r="C171" s="22" t="s">
        <v>131</v>
      </c>
      <c r="D171" s="13"/>
      <c r="E171" s="14">
        <v>106.32000000000001</v>
      </c>
      <c r="F171" s="15"/>
      <c r="G171" s="15"/>
      <c r="H171" s="13"/>
    </row>
    <row r="172" spans="1:8" ht="24.95" customHeight="1" x14ac:dyDescent="0.25">
      <c r="A172" s="19"/>
      <c r="B172" s="52" t="s">
        <v>225</v>
      </c>
      <c r="C172" s="16" t="s">
        <v>132</v>
      </c>
      <c r="D172" s="16" t="s">
        <v>51</v>
      </c>
      <c r="E172" s="17">
        <v>2</v>
      </c>
      <c r="F172" s="18">
        <v>0</v>
      </c>
      <c r="G172" s="18"/>
      <c r="H172" s="18">
        <f>E172*F172</f>
        <v>0</v>
      </c>
    </row>
    <row r="173" spans="1:8" ht="24.95" customHeight="1" x14ac:dyDescent="0.25">
      <c r="A173" s="26"/>
      <c r="B173" s="54" t="s">
        <v>226</v>
      </c>
      <c r="C173" s="23" t="s">
        <v>249</v>
      </c>
      <c r="D173" s="23" t="s">
        <v>51</v>
      </c>
      <c r="E173" s="24">
        <v>2</v>
      </c>
      <c r="F173" s="25"/>
      <c r="G173" s="25">
        <v>0</v>
      </c>
      <c r="H173" s="25">
        <f>E173*G173</f>
        <v>0</v>
      </c>
    </row>
    <row r="174" spans="1:8" ht="24.95" customHeight="1" x14ac:dyDescent="0.25">
      <c r="A174" s="19"/>
      <c r="B174" s="52" t="s">
        <v>227</v>
      </c>
      <c r="C174" s="16" t="s">
        <v>133</v>
      </c>
      <c r="D174" s="16" t="s">
        <v>134</v>
      </c>
      <c r="E174" s="17">
        <v>2366.8951440000001</v>
      </c>
      <c r="F174" s="27">
        <v>0</v>
      </c>
      <c r="G174" s="27"/>
      <c r="H174" s="18">
        <f>E174*F174</f>
        <v>0</v>
      </c>
    </row>
    <row r="175" spans="1:8" x14ac:dyDescent="0.25">
      <c r="A175" s="7"/>
      <c r="B175" s="51"/>
      <c r="C175" s="12" t="s">
        <v>9</v>
      </c>
      <c r="D175" s="7"/>
      <c r="E175" s="7"/>
      <c r="F175" s="9">
        <f>SUM(H170:H172,H174)</f>
        <v>0</v>
      </c>
      <c r="G175" s="9">
        <f>SUM(H168+H173)</f>
        <v>0</v>
      </c>
      <c r="H175" s="9">
        <f>SUM(H168:H174)</f>
        <v>0</v>
      </c>
    </row>
    <row r="176" spans="1:8" x14ac:dyDescent="0.25">
      <c r="A176" s="1"/>
      <c r="B176" s="55"/>
      <c r="C176" s="1"/>
      <c r="D176" s="1"/>
      <c r="E176" s="1"/>
      <c r="F176" s="4"/>
      <c r="G176" s="4"/>
      <c r="H176" s="1"/>
    </row>
    <row r="177" spans="1:8" x14ac:dyDescent="0.25">
      <c r="A177" s="7"/>
      <c r="B177" s="56"/>
      <c r="C177" s="2" t="s">
        <v>8</v>
      </c>
      <c r="D177" s="7"/>
      <c r="E177" s="7"/>
      <c r="F177" s="9">
        <f>F175</f>
        <v>0</v>
      </c>
      <c r="G177" s="9">
        <f>G175</f>
        <v>0</v>
      </c>
      <c r="H177" s="9">
        <f>SUM(H175)</f>
        <v>0</v>
      </c>
    </row>
    <row r="178" spans="1:8" x14ac:dyDescent="0.25">
      <c r="A178" s="1"/>
      <c r="B178" s="55"/>
      <c r="C178" s="1"/>
      <c r="D178" s="1"/>
      <c r="E178" s="1"/>
      <c r="F178" s="4"/>
      <c r="G178" s="4"/>
      <c r="H178" s="1"/>
    </row>
    <row r="179" spans="1:8" x14ac:dyDescent="0.25">
      <c r="A179" s="7"/>
      <c r="B179" s="56"/>
      <c r="C179" s="2" t="s">
        <v>250</v>
      </c>
      <c r="D179" s="7"/>
      <c r="E179" s="7"/>
      <c r="F179" s="8"/>
      <c r="G179" s="8"/>
      <c r="H179" s="7"/>
    </row>
    <row r="180" spans="1:8" ht="24.95" customHeight="1" x14ac:dyDescent="0.25">
      <c r="A180" s="19"/>
      <c r="B180" s="52" t="s">
        <v>228</v>
      </c>
      <c r="C180" s="16" t="s">
        <v>135</v>
      </c>
      <c r="D180" s="16" t="s">
        <v>51</v>
      </c>
      <c r="E180" s="17">
        <v>4</v>
      </c>
      <c r="F180" s="18">
        <v>0</v>
      </c>
      <c r="G180" s="18"/>
      <c r="H180" s="18">
        <f>E180*F180</f>
        <v>0</v>
      </c>
    </row>
    <row r="181" spans="1:8" ht="24.95" customHeight="1" x14ac:dyDescent="0.25">
      <c r="A181" s="19"/>
      <c r="B181" s="52" t="s">
        <v>229</v>
      </c>
      <c r="C181" s="16" t="s">
        <v>136</v>
      </c>
      <c r="D181" s="16" t="s">
        <v>29</v>
      </c>
      <c r="E181" s="17">
        <v>84.9</v>
      </c>
      <c r="F181" s="18">
        <v>0</v>
      </c>
      <c r="G181" s="18"/>
      <c r="H181" s="18">
        <f>E181*F181</f>
        <v>0</v>
      </c>
    </row>
    <row r="182" spans="1:8" x14ac:dyDescent="0.25">
      <c r="A182" s="13"/>
      <c r="B182" s="29"/>
      <c r="C182" s="22" t="s">
        <v>137</v>
      </c>
      <c r="D182" s="13"/>
      <c r="E182" s="14">
        <v>84.9</v>
      </c>
      <c r="F182" s="15"/>
      <c r="G182" s="15"/>
      <c r="H182" s="13"/>
    </row>
    <row r="183" spans="1:8" ht="24.95" customHeight="1" x14ac:dyDescent="0.25">
      <c r="A183" s="19"/>
      <c r="B183" s="52" t="s">
        <v>230</v>
      </c>
      <c r="C183" s="16" t="s">
        <v>138</v>
      </c>
      <c r="D183" s="16" t="s">
        <v>29</v>
      </c>
      <c r="E183" s="17">
        <v>89.14500000000001</v>
      </c>
      <c r="F183" s="18">
        <v>0</v>
      </c>
      <c r="G183" s="18"/>
      <c r="H183" s="18">
        <f>E183*F183</f>
        <v>0</v>
      </c>
    </row>
    <row r="184" spans="1:8" x14ac:dyDescent="0.25">
      <c r="A184" s="13"/>
      <c r="B184" s="29"/>
      <c r="C184" s="22" t="s">
        <v>139</v>
      </c>
      <c r="D184" s="13"/>
      <c r="E184" s="14">
        <v>89.14500000000001</v>
      </c>
      <c r="F184" s="15"/>
      <c r="G184" s="15"/>
      <c r="H184" s="13"/>
    </row>
    <row r="185" spans="1:8" ht="24.95" customHeight="1" x14ac:dyDescent="0.25">
      <c r="A185" s="26"/>
      <c r="B185" s="54" t="s">
        <v>231</v>
      </c>
      <c r="C185" s="23" t="s">
        <v>140</v>
      </c>
      <c r="D185" s="23" t="s">
        <v>31</v>
      </c>
      <c r="E185" s="24">
        <v>32.219549999999998</v>
      </c>
      <c r="F185" s="25"/>
      <c r="G185" s="25">
        <v>0</v>
      </c>
      <c r="H185" s="25">
        <f>E185*G185</f>
        <v>0</v>
      </c>
    </row>
    <row r="186" spans="1:8" x14ac:dyDescent="0.25">
      <c r="A186" s="13"/>
      <c r="B186" s="29"/>
      <c r="C186" s="22" t="s">
        <v>141</v>
      </c>
      <c r="D186" s="13"/>
      <c r="E186" s="14">
        <v>32.219549999999998</v>
      </c>
      <c r="F186" s="15"/>
      <c r="G186" s="15"/>
      <c r="H186" s="13"/>
    </row>
    <row r="187" spans="1:8" ht="24.95" customHeight="1" x14ac:dyDescent="0.25">
      <c r="A187" s="19"/>
      <c r="B187" s="52" t="s">
        <v>232</v>
      </c>
      <c r="C187" s="16" t="s">
        <v>142</v>
      </c>
      <c r="D187" s="16" t="s">
        <v>29</v>
      </c>
      <c r="E187" s="17">
        <v>84.9</v>
      </c>
      <c r="F187" s="18">
        <v>0</v>
      </c>
      <c r="G187" s="18"/>
      <c r="H187" s="18">
        <f>E187*F187</f>
        <v>0</v>
      </c>
    </row>
    <row r="188" spans="1:8" ht="24.95" customHeight="1" x14ac:dyDescent="0.25">
      <c r="A188" s="19"/>
      <c r="B188" s="52" t="s">
        <v>233</v>
      </c>
      <c r="C188" s="16" t="s">
        <v>143</v>
      </c>
      <c r="D188" s="16" t="s">
        <v>29</v>
      </c>
      <c r="E188" s="17">
        <v>84.9</v>
      </c>
      <c r="F188" s="18">
        <v>0</v>
      </c>
      <c r="G188" s="18"/>
      <c r="H188" s="18">
        <f>E188*F188</f>
        <v>0</v>
      </c>
    </row>
    <row r="189" spans="1:8" ht="24.95" customHeight="1" x14ac:dyDescent="0.25">
      <c r="A189" s="19"/>
      <c r="B189" s="52" t="s">
        <v>234</v>
      </c>
      <c r="C189" s="16" t="s">
        <v>144</v>
      </c>
      <c r="D189" s="16" t="s">
        <v>29</v>
      </c>
      <c r="E189" s="17">
        <v>84.9</v>
      </c>
      <c r="F189" s="18">
        <v>0</v>
      </c>
      <c r="G189" s="18"/>
      <c r="H189" s="18">
        <f>E189*F189</f>
        <v>0</v>
      </c>
    </row>
    <row r="190" spans="1:8" ht="24.95" customHeight="1" x14ac:dyDescent="0.25">
      <c r="A190" s="26"/>
      <c r="B190" s="54" t="s">
        <v>235</v>
      </c>
      <c r="C190" s="23" t="s">
        <v>248</v>
      </c>
      <c r="D190" s="23" t="s">
        <v>31</v>
      </c>
      <c r="E190" s="24">
        <v>26.743500000000004</v>
      </c>
      <c r="F190" s="25"/>
      <c r="G190" s="25">
        <v>0</v>
      </c>
      <c r="H190" s="25">
        <f>E190*G190</f>
        <v>0</v>
      </c>
    </row>
    <row r="191" spans="1:8" x14ac:dyDescent="0.25">
      <c r="A191" s="13"/>
      <c r="B191" s="29"/>
      <c r="C191" s="22" t="s">
        <v>145</v>
      </c>
      <c r="D191" s="13"/>
      <c r="E191" s="14">
        <v>26.743500000000004</v>
      </c>
      <c r="F191" s="15"/>
      <c r="G191" s="15"/>
      <c r="H191" s="13"/>
    </row>
    <row r="192" spans="1:8" ht="24.95" customHeight="1" x14ac:dyDescent="0.25">
      <c r="A192" s="26"/>
      <c r="B192" s="54" t="s">
        <v>236</v>
      </c>
      <c r="C192" s="23" t="s">
        <v>146</v>
      </c>
      <c r="D192" s="23" t="s">
        <v>42</v>
      </c>
      <c r="E192" s="24">
        <v>8.0230500000000013</v>
      </c>
      <c r="F192" s="25"/>
      <c r="G192" s="25">
        <v>0</v>
      </c>
      <c r="H192" s="25">
        <f>E192*G192</f>
        <v>0</v>
      </c>
    </row>
    <row r="193" spans="1:8" x14ac:dyDescent="0.25">
      <c r="A193" s="13"/>
      <c r="B193" s="29"/>
      <c r="C193" s="22" t="s">
        <v>147</v>
      </c>
      <c r="D193" s="13"/>
      <c r="E193" s="14">
        <v>8.0230500000000013</v>
      </c>
      <c r="F193" s="15"/>
      <c r="G193" s="15"/>
      <c r="H193" s="13"/>
    </row>
    <row r="194" spans="1:8" s="28" customFormat="1" ht="34.5" x14ac:dyDescent="0.25">
      <c r="A194" s="13"/>
      <c r="B194" s="30">
        <v>71</v>
      </c>
      <c r="C194" s="32" t="s">
        <v>154</v>
      </c>
      <c r="D194" s="31" t="s">
        <v>151</v>
      </c>
      <c r="E194" s="33">
        <v>1</v>
      </c>
      <c r="F194" s="18">
        <v>0</v>
      </c>
      <c r="G194" s="18"/>
      <c r="H194" s="18">
        <f>E194*F194</f>
        <v>0</v>
      </c>
    </row>
    <row r="195" spans="1:8" s="28" customFormat="1" ht="23.25" x14ac:dyDescent="0.25">
      <c r="A195" s="13"/>
      <c r="B195" s="30">
        <v>72</v>
      </c>
      <c r="C195" s="32" t="s">
        <v>153</v>
      </c>
      <c r="D195" s="31" t="s">
        <v>151</v>
      </c>
      <c r="E195" s="33">
        <v>1</v>
      </c>
      <c r="F195" s="18">
        <v>0</v>
      </c>
      <c r="G195" s="18"/>
      <c r="H195" s="18">
        <f>E195*F195</f>
        <v>0</v>
      </c>
    </row>
    <row r="196" spans="1:8" s="28" customFormat="1" ht="37.5" customHeight="1" x14ac:dyDescent="0.25">
      <c r="A196" s="13"/>
      <c r="B196" s="30">
        <v>73</v>
      </c>
      <c r="C196" s="32" t="s">
        <v>243</v>
      </c>
      <c r="D196" s="31" t="s">
        <v>151</v>
      </c>
      <c r="E196" s="33">
        <v>1</v>
      </c>
      <c r="F196" s="18">
        <v>0</v>
      </c>
      <c r="G196" s="18"/>
      <c r="H196" s="18">
        <f>E196*F196</f>
        <v>0</v>
      </c>
    </row>
    <row r="197" spans="1:8" s="28" customFormat="1" x14ac:dyDescent="0.25">
      <c r="A197" s="13"/>
      <c r="B197" s="30">
        <v>74</v>
      </c>
      <c r="C197" s="32" t="s">
        <v>152</v>
      </c>
      <c r="D197" s="31" t="s">
        <v>151</v>
      </c>
      <c r="E197" s="33">
        <v>1</v>
      </c>
      <c r="F197" s="18">
        <v>0</v>
      </c>
      <c r="G197" s="18"/>
      <c r="H197" s="18">
        <f>E197*(F197+G197)</f>
        <v>0</v>
      </c>
    </row>
    <row r="198" spans="1:8" x14ac:dyDescent="0.25">
      <c r="A198" s="7"/>
      <c r="B198" s="51"/>
      <c r="C198" s="2" t="s">
        <v>250</v>
      </c>
      <c r="D198" s="7"/>
      <c r="E198" s="7"/>
      <c r="F198" s="9">
        <f>SUM(H180:H183,H187:H189,H194:H197)</f>
        <v>0</v>
      </c>
      <c r="G198" s="9">
        <f>SUM(H185,H190:H192)</f>
        <v>0</v>
      </c>
      <c r="H198" s="9">
        <f>SUM(H180:H197)</f>
        <v>0</v>
      </c>
    </row>
    <row r="199" spans="1:8" x14ac:dyDescent="0.25">
      <c r="A199" s="1"/>
      <c r="B199" s="55"/>
      <c r="C199" s="1"/>
      <c r="D199" s="1"/>
      <c r="E199" s="1"/>
      <c r="F199" s="4"/>
      <c r="G199" s="4"/>
      <c r="H199" s="1"/>
    </row>
    <row r="200" spans="1:8" x14ac:dyDescent="0.25">
      <c r="A200" s="5"/>
      <c r="B200" s="5"/>
      <c r="C200" s="42" t="s">
        <v>237</v>
      </c>
      <c r="D200" s="5"/>
      <c r="E200" s="5"/>
      <c r="F200" s="6">
        <f>F164+F177+F198</f>
        <v>0</v>
      </c>
      <c r="G200" s="6">
        <f>G164+G177+G198</f>
        <v>0</v>
      </c>
      <c r="H200" s="6">
        <f>H164+H177+H198</f>
        <v>0</v>
      </c>
    </row>
    <row r="201" spans="1:8" x14ac:dyDescent="0.25">
      <c r="A201" s="43"/>
      <c r="B201" s="43"/>
      <c r="C201" s="44" t="s">
        <v>238</v>
      </c>
      <c r="D201" s="43"/>
      <c r="E201" s="43"/>
      <c r="F201" s="45"/>
      <c r="G201" s="45"/>
      <c r="H201" s="45">
        <f>H200*0.2</f>
        <v>0</v>
      </c>
    </row>
    <row r="202" spans="1:8" x14ac:dyDescent="0.25">
      <c r="A202" s="43"/>
      <c r="B202" s="43"/>
      <c r="C202" s="44" t="s">
        <v>239</v>
      </c>
      <c r="D202" s="43"/>
      <c r="E202" s="43"/>
      <c r="F202" s="45"/>
      <c r="G202" s="45"/>
      <c r="H202" s="45">
        <f>H200+H201</f>
        <v>0</v>
      </c>
    </row>
  </sheetData>
  <mergeCells count="1">
    <mergeCell ref="B1:H1"/>
  </mergeCells>
  <printOptions horizontalCentered="1" gridLines="1"/>
  <pageMargins left="0.70866141732283472" right="0" top="0.74803149606299213" bottom="0.74803149606299213" header="0.31496062992125984" footer="0.31496062992125984"/>
  <pageSetup paperSize="9" scale="90" orientation="portrait" r:id="rId1"/>
  <headerFooter>
    <oddFooter xml:space="preserve">&amp;RStrana &amp;P z &amp;N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Rozpočet</vt:lpstr>
      <vt:lpstr>Rozpočet!Názvy_tlače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cervenakova</cp:lastModifiedBy>
  <cp:lastPrinted>2020-08-27T11:24:52Z</cp:lastPrinted>
  <dcterms:created xsi:type="dcterms:W3CDTF">2020-07-18T09:13:22Z</dcterms:created>
  <dcterms:modified xsi:type="dcterms:W3CDTF">2020-08-27T14:11:14Z</dcterms:modified>
</cp:coreProperties>
</file>