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<sst xmlns="http://schemas.openxmlformats.org/spreadsheetml/2006/main" count="568" uniqueCount="285">
  <si>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</si>
  <si>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</si>
  <si>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</si>
  <si>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</si>
  <si>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</si>
  <si>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</si>
  <si>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</si>
  <si>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</si>
  <si>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</si>
  <si>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</si>
  <si>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</si>
  <si>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</si>
  <si>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</si>
  <si>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</si>
  <si>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</si>
  <si>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</si>
  <si>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</si>
  <si>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</si>
  <si>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</si>
  <si>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</si>
  <si>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</si>
  <si>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</si>
  <si>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</si>
  <si>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</si>
  <si>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</si>
  <si>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</si>
  <si>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</si>
  <si>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</si>
  <si>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</si>
  <si>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</si>
  <si>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</si>
  <si>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</si>
  <si>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</si>
  <si>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</si>
  <si>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</si>
  <si>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</si>
  <si>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DANE Z MAJETKU</t>
  </si>
  <si>
    <t>Dane z majetku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</si>
  <si>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</si>
  <si>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</si>
  <si>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</si>
  <si>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</si>
  <si>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</si>
  <si>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</si>
  <si>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</si>
  <si>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</si>
  <si>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</si>
  <si>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</si>
  <si>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</si>
  <si>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</si>
  <si>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</si>
  <si>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</si>
  <si>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</si>
  <si>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</si>
  <si>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</si>
  <si>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</si>
  <si>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</si>
  <si>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</si>
  <si>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</si>
  <si>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</si>
  <si>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</si>
  <si>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</si>
  <si>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</si>
  <si>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</si>
  <si>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</si>
  <si>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</si>
  <si>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</si>
  <si>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</si>
  <si>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</si>
  <si>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</si>
  <si>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</si>
  <si>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GRANTY</t>
  </si>
  <si>
    <t>Granty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</si>
  <si>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</si>
  <si>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</si>
  <si>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</si>
  <si>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</si>
  <si>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</si>
  <si>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</si>
  <si>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</si>
  <si>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</si>
  <si>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Príjmy z podnikania a vlastníctva spolu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</si>
  <si>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</si>
  <si>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</si>
  <si>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</si>
  <si>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</si>
  <si>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</si>
  <si>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</si>
  <si>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</si>
  <si>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</si>
  <si>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</si>
  <si>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</si>
  <si>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</si>
  <si>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</si>
  <si>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</si>
  <si>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</si>
  <si>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</si>
  <si>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</si>
  <si>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</si>
  <si>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</si>
  <si>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</si>
  <si>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</si>
  <si>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</si>
  <si>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</si>
  <si>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</si>
  <si>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</si>
  <si>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</si>
  <si>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</si>
  <si>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</si>
  <si>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</si>
  <si>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</si>
  <si>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</si>
  <si>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</si>
  <si>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</si>
  <si>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</si>
  <si>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</si>
  <si>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</si>
  <si>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 xml:space="preserve">Odvod Ruseka- bežný 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</si>
  <si>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</si>
  <si>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</si>
  <si>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</si>
  <si>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</si>
  <si>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</si>
  <si>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</si>
  <si>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</si>
  <si>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</si>
  <si>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</si>
  <si>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</si>
  <si>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</si>
  <si>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</si>
  <si>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</si>
  <si>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</si>
  <si>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</si>
  <si>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</si>
  <si>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</si>
  <si>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</si>
  <si>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</si>
  <si>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</si>
  <si>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</si>
  <si>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</si>
  <si>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</si>
  <si>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</si>
  <si>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</si>
  <si>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</si>
  <si>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</si>
  <si>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</si>
  <si>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</si>
  <si>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</si>
  <si>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</si>
  <si>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</si>
  <si>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</si>
  <si>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</si>
  <si>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</si>
  <si>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</si>
  <si>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</si>
  <si>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</si>
  <si>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</si>
  <si>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</si>
  <si>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</si>
  <si>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</si>
  <si>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</si>
  <si>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</si>
  <si>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</si>
  <si>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</si>
  <si>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</si>
  <si>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</si>
  <si>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</si>
  <si>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</si>
  <si>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</si>
  <si>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</si>
  <si>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</si>
  <si>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</si>
  <si>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15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</si>
  <si>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</si>
  <si>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</si>
  <si>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Zvýšenie na základe zvyšovania príjmov za komunálny odpad.</t>
  </si>
  <si>
    <t>Projekty ŠR</t>
  </si>
  <si>
    <t>11S1, 11S2</t>
  </si>
  <si>
    <t>05;01</t>
  </si>
  <si>
    <t>321;322006</t>
  </si>
  <si>
    <t>08;01</t>
  </si>
  <si>
    <t>Grant z VÚC</t>
  </si>
  <si>
    <t>Plánovaná úprava poplatkov v knižnici.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</si>
  <si>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</si>
  <si>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</si>
  <si>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</si>
  <si>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</si>
  <si>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</si>
  <si>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</si>
  <si>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</si>
  <si>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</si>
  <si>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</si>
  <si>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</si>
  <si>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</si>
  <si>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</si>
  <si>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</si>
  <si>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13</t>
  </si>
  <si>
    <t>Preplatenie poistných udalostí</t>
  </si>
  <si>
    <t>9a</t>
  </si>
  <si>
    <t>Poplatok za rozvoj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</si>
  <si>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</si>
  <si>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</si>
  <si>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</si>
  <si>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Schválený investičný úver na financovanie dodatočných výdavkov súvisiacich s rekonštrukciou námestia, výstavbou trhoviska a projektom Servus Pontis.</t>
  </si>
  <si>
    <t>Tzv. solidárna časť pre malé MČ môže byť čiastočne vyplatená ako Daň z nehn-pozemky a nie ako podielová daň. Zvýšenie na základe úpravy sadzieb dane z nehnuteľností a skutoč.plnenia. Ďalšie roky Rusovce-Sever.</t>
  </si>
  <si>
    <t xml:space="preserve">Úver (investič.) Nadstavba a dostavba ŠJ </t>
  </si>
  <si>
    <t>08</t>
  </si>
  <si>
    <t>starostka</t>
  </si>
  <si>
    <t>PhDr. Lucia Tuleková Henčelová, PhD.</t>
  </si>
  <si>
    <t>Tzv. solidárna časť pre malé MČ môže byť čiastočne vyplatená ako Daň z nehn-stavby a nie ako podielová daň.Zvýšenie na základe úpravy sadzieb dane z nehnuteľností. Ďalšie roky Rusovce-Sever.</t>
  </si>
  <si>
    <t>Tzv. solidárna časť pre malé MČ môže byť čiastočne vyplatená ako Daň z nehn-byty a nie ako podielová daň.Zvýšenie na základe úpravy sadzieb dane z nehnuteľností. Ďalšie roky Rusovce-Sever.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</si>
  <si>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</si>
  <si>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</si>
  <si>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</si>
  <si>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</si>
  <si>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</si>
  <si>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</si>
  <si>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</si>
  <si>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</si>
  <si>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</si>
  <si>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Nová položka v r.2020. Finančná náhrada je uplatňovaná, ak nie je možná náhradná výsadba.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</si>
  <si>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</si>
  <si>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</si>
  <si>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</si>
  <si>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</si>
  <si>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</si>
  <si>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</si>
  <si>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</si>
  <si>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 - Revitaliz. otočiska autobusov a cyklochodník smer Gašt.alej.(2020-2021).</t>
  </si>
  <si>
    <t>EÚ- Gerulata-Carnuntum</t>
  </si>
  <si>
    <t>70c</t>
  </si>
  <si>
    <t>EÚ- Gerulata- Carnuntum</t>
  </si>
  <si>
    <t>R.2021-2022 EÚ projekt Gerulata-Carnuntum- Zažite históriu</t>
  </si>
  <si>
    <t>R.2022 Bežný rozp- popl. rozvoj+fin.náhrada dreviny+zostatok dotácií kult. proj (príp.iné) z predch.roku:</t>
  </si>
  <si>
    <t>R.2023 Bežný rozp- popl. rozvoj+fin.náhrada dreviny+zostatok dotácií kult. proj (príp.iné) z predch.roku:</t>
  </si>
  <si>
    <t>R.2022 Kapit.rozp+popl. rozvoj-fin.náhrada dreviny v bež. Rozp.-bežn.proj.</t>
  </si>
  <si>
    <t>R.2023 Kapit.rozp+popl. rozvoj-fin.náhrada dreviny v bež. Rozp.-bežn.proj.</t>
  </si>
  <si>
    <t xml:space="preserve"> Navrhovaný rozpočet príjmy v EUR</t>
  </si>
  <si>
    <t>Rozpočet príjmy - prognóza v EUR</t>
  </si>
  <si>
    <t>Plnenie rozpočtu  zaokrúhlené na desiatky EUR</t>
  </si>
  <si>
    <t>Projekty r2021-2024</t>
  </si>
  <si>
    <t>Úvery rokov 2022 až 2024</t>
  </si>
  <si>
    <t>Úvery na: , investičné projekty r2025-2026.</t>
  </si>
  <si>
    <t>Vyvesené 29.11.2021 (prvý návrh prvot.rozpočtu)</t>
  </si>
  <si>
    <t>Menší záujem o trhové miesta, COVID-19 spôsobil menší záujem o ver. priestr.</t>
  </si>
  <si>
    <t>Zvýšenie nájomného nebolo plne realizované, bude postupne realizované. Na druhej strane bude menšia výmera prenájmov z dôvodu predaja pozemkov. R.2020 Aj nájom parc. č. 1320/7 (jednorázová suma 80.000, ktorá nebude v ďalších rokoch). R.2022-predpoklad ukončenia nájmu Úradu vlády a odpredaj pozemkov. R.2023-2024 Zvýšenie nájomného.</t>
  </si>
  <si>
    <t>Prenajímanie bývalej fary, iných priestorov. Postupná úprava nájomného. R.2022 Zahrnuté aj paušálne energie a vyššia obsadenosť prenajím. priestorov.</t>
  </si>
  <si>
    <t>R.2021- Výpadky z dôvodu pandémie COVID-19 (svadby).</t>
  </si>
  <si>
    <t>Prvotný rozp.-zvýšenie podľa odhadu vybraných poplatkov za Integrované obslužné miesto (register trestov, list vlastníctva, výpis z obch.registra). R.21 Výpadky z dôvodu pandémie COVID-19.</t>
  </si>
  <si>
    <t>Nie je dostatočný záujem o inzerciu. V r.21 mimoriadne inzercie firiem.</t>
  </si>
  <si>
    <t>Suma je rozpočtovaná z dôvodu prípadných platieb za službu v dotknutých prípadoch.</t>
  </si>
  <si>
    <t>Predpoklad predaja plynovodu Ilýrska až v r.2025?</t>
  </si>
  <si>
    <t>R.2021-2023 EÚ projekt Gerulata-Carnuntum- Zažite históriu</t>
  </si>
  <si>
    <t>19</t>
  </si>
  <si>
    <t>92b</t>
  </si>
  <si>
    <t>EÚ- Rek.kult.sály v Rusovciach</t>
  </si>
  <si>
    <t>Nový projekt a položka. V prípade schválenia projektu bude položka navýšená.</t>
  </si>
  <si>
    <t>EÚ - Cyklochodník na Jarovce (2025-2026)</t>
  </si>
  <si>
    <t>Úver na financovanie nadstavby, rekonš. a prístavby škol.jedálne (rozšírenie kapacity ZŠ)-prekleňovací úver do času poukázania zdrojov EÚ a ŠR.</t>
  </si>
  <si>
    <t>R.2024 Bežný rozp- popl. rozvoj+fin.náhrada dreviny+zostatok dotácií kult. proj (príp.iné) z predch.roku:</t>
  </si>
  <si>
    <t>R.2024 Kapit.rozp+popl. rozvoj-fin.náhrada dreviny v bež. Rozp.-bežn.proj.</t>
  </si>
  <si>
    <t xml:space="preserve">Časť financií v rámci tzv. solidarity je poukazovaná ako daň z neh. a nie ako výnos z dane poukázaný samospráve; Suma určená na základe odhad. výberu dane z príjmov fyz.osôb a príspevku pre Bratislavu. V r.2022 a 2023 existuje určité riziko zníženia tzv. solidárneho príspevku a bežného podielu, čo by znamenalo výrazný pokles príjmu. Zatiaľ je uvažovaný príjem podľa štatútu Hl. m. SR Bratislavy o tzv. solidarite (pevná čiastka). R.2022 Predpoklad oživenia ekonomiky, ale aj poníženie (daňový bonus). </t>
  </si>
  <si>
    <t>R.2021-2022 použitie na nadstavbu ŠJ. R.2022-2024 zvýšenie na základe nárastu výstavby (hlavne Rusovce Sever).</t>
  </si>
  <si>
    <t xml:space="preserve">Podiel na zisku firmy ROT,s.r.o. </t>
  </si>
  <si>
    <t>R.2022 Rusovce Sever začiatok.</t>
  </si>
  <si>
    <t>R.2022-24 Rast cien energií a vyúčtovaných energií.</t>
  </si>
  <si>
    <t>R.20-22 Na strane príjmov je zahrnutá suma úhrada za šk. jedáleň. R. 22-24 Rast cien energií a vyššia obsadenosť priestorov.</t>
  </si>
  <si>
    <t>R 2022 Prechod na finančný príspevok na stravu (iná metodika poskytovania)</t>
  </si>
  <si>
    <t>Účtovne sú to príjmy Zš s Mš, ktorá bude mať v prípade odvodu na výdavky prebytkový rozpočet. Do položky sú teda financie zahrnuté kvôli zobrazeniu vyrovnanosti rozpočtu (v prípade výdavkov cez MČ).</t>
  </si>
  <si>
    <t>R.2023-2024 predaj rod. domov na Balkánskej ulici. Posun časti predajov na neskoršie obdobie.</t>
  </si>
  <si>
    <t>Vypracované podľa údajov oddelenia správy majetku. Riziko zníženia na základe možnej neúspešnosti predaja pozemkov. R.2022 (Parc. č. 1180/69-74, č.904,č.783/10). R.2023 Pozem. pod rod. dom. Balkánska ul. a záhradky, parc.č.864/1,3,4, parc. č.624/4,12, parc. č.1105/4,5,6,7</t>
  </si>
  <si>
    <t>R.2020-2024- zníženie na základe poklesu úrokových sadzieb.</t>
  </si>
  <si>
    <t xml:space="preserve"> Táto položka bude v prípade získania viac sponzorov na kultúrne podujatia navýšená. Uvažované s grantom 5.000 € z Dobrovoľ. pož. ochrany SR aj v r.2022-2024, výdavky pož.ochr. sú tiež vyššie. </t>
  </si>
  <si>
    <t>Príspevky na prevádzku spoločného stavebného úradu. Zvýšenie na základe úhrady vyúčtovania za rok 2021 a príspevku z MČ BA Jarovce na posilnenie personálu spol.stav.úradu.</t>
  </si>
  <si>
    <t xml:space="preserve"> Tu zahrnutý aj transfer na stravovanie zo ŠR, transfer na predškolskú výchovu v MŠ.  Zvýšenie podľa poukazovaných transferov, na strane výdavkov je  rovnaké zvýšenie. </t>
  </si>
  <si>
    <t>R.2021 Sčítanie obyvateľov R.2022 VÚC, voľby do samospráv obcí. R.2024 EÚ a prezidentské voľby a NR SR.</t>
  </si>
  <si>
    <t>R.2021 Dotácie COVID-19 (103 280) a dotácie na projekty na kultúrne podujatia  , projekt Kreatívne návštevy v Rus.knižnici ,dotácie projekt "Rus.seniori v akcii" a projekt "Akvizícia kniž.fondu". R.2022 Dotácie COVID-19 (5000) a dotácie na projekty na kultúrne podujatia (7000) = "Bábky v Parku" 5000, Tajuplný svet v knižnici 2000. R.2023-2024 projekty na kultúrne podujatia.</t>
  </si>
  <si>
    <t>MZ 24.11.21 zníženie na základe skutoč. odvodu (nebolo podnikat. kosenie, podnikat.zim. údržba v menšom rozsahu)</t>
  </si>
  <si>
    <t xml:space="preserve">R.2021- posun časti prác projekt Odbor. učebne. </t>
  </si>
  <si>
    <t xml:space="preserve">R.2021-2022 EÚ projekt Nadstavba a prístavba školskej jedálne. </t>
  </si>
  <si>
    <t>R.2021grant z Hl.mesta-posl.priorita na skatepark 20000 (posun realizácie). MZ 24.11.21 Grant PSS projekt Rozšír.+revitaliz. det.ihr.Gerulatská2500€,dotácia BSK Vodozádrž.opatr.4500€,dotácia Hl.m.-šport na projekt Voľnočas.priest+skatepark60000€</t>
  </si>
  <si>
    <t>R.2022 bude podaný projekt na zatepl. MŠ, ale v rozpočte výdavkov  je zatiaľ len spolufinancovanie.</t>
  </si>
  <si>
    <t>Proj.  Revitaliz. otočiska autobusov a cyklochodník smer Gašt.alej.</t>
  </si>
  <si>
    <t xml:space="preserve">Projekt Cyklotrasy smer na Jarovce pred ďiaľnicou. </t>
  </si>
  <si>
    <t>Prevody výsledku hospodárenia. Prvot. celkom 1 232 540, z toho ZŠ=zostatok z r.2021=31 000=vrátenie dotácie strava a zostatok dotácií-projekty (0 fasáda Hasič.zbr.) a použitie fin. náhr. dreviny v bežnom rozp  20000(exter.firmy) a v kapitál. rozp. (20000+10000)=30000. Položka obsahuje aj  prípadné použitie prostr.z rezerv. fondu z min.rokov(prvot100000). R.22 Vysoká suma=posun realizácie invest.aktivít. R.23 aj použitie fin. náhr. dreviny v bež.rozp.20000. R24 aj použitie fin. náhrady dreviny v bež. rozp.  20000.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</si>
</sst>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wrapText="1"/>
      <protection/>
    </xf>
    <xf numFmtId="3" fontId="6" fillId="0" borderId="15" xfId="0" applyNumberFormat="1" applyFont="1" applyBorder="1" applyAlignment="1" applyProtection="1">
      <alignment wrapText="1"/>
      <protection/>
    </xf>
    <xf numFmtId="3" fontId="6" fillId="0" borderId="13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Fill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right"/>
      <protection/>
    </xf>
    <xf numFmtId="182" fontId="4" fillId="0" borderId="35" xfId="0" applyNumberFormat="1" applyFont="1" applyBorder="1" applyAlignment="1" applyProtection="1">
      <alignment wrapText="1"/>
      <protection/>
    </xf>
    <xf numFmtId="3" fontId="0" fillId="0" borderId="33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7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wrapText="1"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4" fillId="0" borderId="35" xfId="0" applyNumberFormat="1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9" fontId="4" fillId="0" borderId="35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5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right"/>
      <protection/>
    </xf>
    <xf numFmtId="0" fontId="4" fillId="33" borderId="41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wrapText="1"/>
      <protection/>
    </xf>
    <xf numFmtId="49" fontId="4" fillId="33" borderId="35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182" fontId="4" fillId="0" borderId="35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49" xfId="0" applyNumberFormat="1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4" fontId="4" fillId="0" borderId="52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5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6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Followed Hyperlink" xfId="42"/>
    <cellStyle name="Poznámka" xfId="43"/>
    <cellStyle name="Prepojená bunka" xfId="44"/>
    <cellStyle name="Spolu" xfId="45"/>
    <cellStyle name="Text upozornenia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7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K4" sqref="AK4"/>
    </sheetView>
  </sheetViews>
  <sheetFormatPr defaultColWidth="11.421875" defaultRowHeight="12.75"/>
  <cols>
    <col min="1" max="1" width="5.421875" style="1" customWidth="1"/>
    <col min="2" max="2" width="3.7109375" style="1" hidden="1" customWidth="1"/>
    <col min="3" max="3" width="10.28125" style="1" customWidth="1"/>
    <col min="4" max="4" width="3.421875" style="1" hidden="1" customWidth="1"/>
    <col min="5" max="5" width="2.8515625" style="1" hidden="1" customWidth="1"/>
    <col min="6" max="6" width="4.140625" style="1" hidden="1" customWidth="1"/>
    <col min="7" max="7" width="4.7109375" style="1" hidden="1" customWidth="1"/>
    <col min="8" max="8" width="3.421875" style="1" hidden="1" customWidth="1"/>
    <col min="9" max="9" width="5.28125" style="1" hidden="1" customWidth="1"/>
    <col min="10" max="10" width="42.57421875" style="1" customWidth="1"/>
    <col min="11" max="11" width="8.28125" style="1" hidden="1" customWidth="1"/>
    <col min="12" max="12" width="13.8515625" style="1" hidden="1" customWidth="1"/>
    <col min="13" max="13" width="18.140625" style="2" hidden="1" customWidth="1"/>
    <col min="14" max="25" width="14.8515625" style="8" hidden="1" customWidth="1"/>
    <col min="26" max="26" width="11.140625" style="8" hidden="1" customWidth="1"/>
    <col min="27" max="27" width="11.00390625" style="8" hidden="1" customWidth="1"/>
    <col min="28" max="29" width="10.57421875" style="8" hidden="1" customWidth="1"/>
    <col min="30" max="32" width="10.57421875" style="8" customWidth="1"/>
    <col min="33" max="35" width="10.8515625" style="8" customWidth="1"/>
    <col min="36" max="36" width="11.00390625" style="8" customWidth="1"/>
    <col min="37" max="37" width="27.28125" style="1" customWidth="1"/>
    <col min="38" max="38" width="16.140625" style="1" customWidth="1"/>
    <col min="39" max="39" width="12.7109375" style="1" customWidth="1"/>
    <col min="40" max="40" width="11.7109375" style="1" bestFit="1" customWidth="1"/>
    <col min="41" max="41" width="11.421875" style="1" customWidth="1"/>
    <col min="42" max="42" width="11.7109375" style="1" bestFit="1" customWidth="1"/>
    <col min="43" max="44" width="11.421875" style="1" customWidth="1"/>
    <col min="45" max="45" width="15.421875" style="1" customWidth="1"/>
    <col min="46" max="16384" width="11.421875" style="1" customWidth="1"/>
  </cols>
  <sheetData>
    <row r="1" spans="1:46" ht="96" customHeight="1" thickBot="1">
      <c r="A1" s="13"/>
      <c r="B1" s="14"/>
      <c r="C1" s="14"/>
      <c r="D1" s="15"/>
      <c r="E1" s="15"/>
      <c r="F1" s="15"/>
      <c r="G1" s="15"/>
      <c r="H1" s="15"/>
      <c r="I1" s="16"/>
      <c r="J1" s="17" t="s">
        <v>159</v>
      </c>
      <c r="K1" s="18"/>
      <c r="L1" s="19" t="s">
        <v>104</v>
      </c>
      <c r="M1" s="20" t="s">
        <v>101</v>
      </c>
      <c r="N1" s="21" t="s">
        <v>105</v>
      </c>
      <c r="O1" s="22" t="s">
        <v>127</v>
      </c>
      <c r="P1" s="22" t="s">
        <v>137</v>
      </c>
      <c r="Q1" s="22" t="s">
        <v>137</v>
      </c>
      <c r="R1" s="22" t="s">
        <v>137</v>
      </c>
      <c r="S1" s="22" t="s">
        <v>137</v>
      </c>
      <c r="T1" s="22" t="s">
        <v>137</v>
      </c>
      <c r="U1" s="22" t="s">
        <v>137</v>
      </c>
      <c r="V1" s="22" t="s">
        <v>189</v>
      </c>
      <c r="W1" s="22" t="s">
        <v>189</v>
      </c>
      <c r="X1" s="22" t="s">
        <v>189</v>
      </c>
      <c r="Y1" s="22" t="s">
        <v>189</v>
      </c>
      <c r="Z1" s="23" t="s">
        <v>212</v>
      </c>
      <c r="AA1" s="23" t="s">
        <v>213</v>
      </c>
      <c r="AB1" s="23" t="s">
        <v>219</v>
      </c>
      <c r="AC1" s="23" t="s">
        <v>213</v>
      </c>
      <c r="AD1" s="23" t="s">
        <v>239</v>
      </c>
      <c r="AE1" s="23" t="s">
        <v>239</v>
      </c>
      <c r="AF1" s="23" t="s">
        <v>219</v>
      </c>
      <c r="AG1" s="23" t="s">
        <v>213</v>
      </c>
      <c r="AH1" s="23" t="s">
        <v>237</v>
      </c>
      <c r="AI1" s="23" t="s">
        <v>238</v>
      </c>
      <c r="AJ1" s="23" t="s">
        <v>238</v>
      </c>
      <c r="AK1" s="16"/>
      <c r="AL1" s="24"/>
      <c r="AM1" s="24"/>
      <c r="AN1" s="24"/>
      <c r="AO1" s="24"/>
      <c r="AP1" s="24"/>
      <c r="AQ1" s="24"/>
      <c r="AR1" s="24"/>
      <c r="AS1" s="24"/>
      <c r="AT1" s="24"/>
    </row>
    <row r="2" spans="1:46" ht="23.25" thickBot="1">
      <c r="A2" s="25" t="s">
        <v>9</v>
      </c>
      <c r="B2" s="26" t="s">
        <v>0</v>
      </c>
      <c r="C2" s="27" t="s">
        <v>15</v>
      </c>
      <c r="D2" s="28"/>
      <c r="E2" s="28"/>
      <c r="F2" s="28"/>
      <c r="G2" s="28"/>
      <c r="H2" s="28"/>
      <c r="I2" s="29"/>
      <c r="J2" s="30" t="s">
        <v>75</v>
      </c>
      <c r="K2" s="14" t="s">
        <v>82</v>
      </c>
      <c r="L2" s="31">
        <v>2006</v>
      </c>
      <c r="M2" s="32">
        <v>2006</v>
      </c>
      <c r="N2" s="33">
        <v>2007</v>
      </c>
      <c r="O2" s="34">
        <v>2008</v>
      </c>
      <c r="P2" s="34">
        <v>2009</v>
      </c>
      <c r="Q2" s="34">
        <v>2010</v>
      </c>
      <c r="R2" s="35">
        <v>2011</v>
      </c>
      <c r="S2" s="35">
        <v>2012</v>
      </c>
      <c r="T2" s="35">
        <v>2013</v>
      </c>
      <c r="U2" s="33">
        <v>2014</v>
      </c>
      <c r="V2" s="35">
        <v>2015</v>
      </c>
      <c r="W2" s="33">
        <v>2016</v>
      </c>
      <c r="X2" s="33">
        <v>2017</v>
      </c>
      <c r="Y2" s="33">
        <v>2018</v>
      </c>
      <c r="Z2" s="33">
        <v>2019</v>
      </c>
      <c r="AA2" s="33">
        <v>2019</v>
      </c>
      <c r="AB2" s="33">
        <v>2020</v>
      </c>
      <c r="AC2" s="33">
        <v>2020</v>
      </c>
      <c r="AD2" s="33">
        <v>2019</v>
      </c>
      <c r="AE2" s="33">
        <v>2020</v>
      </c>
      <c r="AF2" s="33">
        <v>2021</v>
      </c>
      <c r="AG2" s="33">
        <v>2021</v>
      </c>
      <c r="AH2" s="33">
        <v>2022</v>
      </c>
      <c r="AI2" s="33">
        <v>2023</v>
      </c>
      <c r="AJ2" s="33">
        <v>2024</v>
      </c>
      <c r="AK2" s="36" t="s">
        <v>10</v>
      </c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2.75">
      <c r="A3" s="37"/>
      <c r="B3" s="37"/>
      <c r="C3" s="38" t="s">
        <v>60</v>
      </c>
      <c r="D3" s="39"/>
      <c r="E3" s="39"/>
      <c r="F3" s="39"/>
      <c r="G3" s="39"/>
      <c r="H3" s="39" t="s">
        <v>3</v>
      </c>
      <c r="I3" s="39" t="s">
        <v>62</v>
      </c>
      <c r="J3" s="40" t="s">
        <v>34</v>
      </c>
      <c r="K3" s="37"/>
      <c r="L3" s="41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69.5" thickBot="1">
      <c r="A4" s="45">
        <v>1</v>
      </c>
      <c r="B4" s="46" t="s">
        <v>118</v>
      </c>
      <c r="C4" s="47">
        <v>111003</v>
      </c>
      <c r="D4" s="45" t="s">
        <v>22</v>
      </c>
      <c r="E4" s="45"/>
      <c r="F4" s="45"/>
      <c r="G4" s="45" t="s">
        <v>2</v>
      </c>
      <c r="H4" s="45"/>
      <c r="I4" s="45">
        <v>41</v>
      </c>
      <c r="J4" s="45" t="s">
        <v>18</v>
      </c>
      <c r="K4" s="45" t="s">
        <v>3</v>
      </c>
      <c r="L4" s="48">
        <v>13650000</v>
      </c>
      <c r="M4" s="47">
        <v>0</v>
      </c>
      <c r="N4" s="48">
        <v>11719000</v>
      </c>
      <c r="O4" s="48">
        <v>22352000</v>
      </c>
      <c r="P4" s="48">
        <v>613000</v>
      </c>
      <c r="Q4" s="48">
        <v>523940</v>
      </c>
      <c r="R4" s="48">
        <v>602100</v>
      </c>
      <c r="S4" s="48">
        <v>595700</v>
      </c>
      <c r="T4" s="48">
        <v>565900</v>
      </c>
      <c r="U4" s="48">
        <v>565000</v>
      </c>
      <c r="V4" s="48">
        <v>568700</v>
      </c>
      <c r="W4" s="48">
        <v>576060</v>
      </c>
      <c r="X4" s="48">
        <v>642170</v>
      </c>
      <c r="Y4" s="48">
        <v>659800</v>
      </c>
      <c r="Z4" s="48">
        <v>799430</v>
      </c>
      <c r="AA4" s="48">
        <v>880000</v>
      </c>
      <c r="AB4" s="48">
        <v>865000</v>
      </c>
      <c r="AC4" s="48">
        <v>865000</v>
      </c>
      <c r="AD4" s="48">
        <v>880300</v>
      </c>
      <c r="AE4" s="48">
        <v>884810</v>
      </c>
      <c r="AF4" s="48">
        <v>881390</v>
      </c>
      <c r="AG4" s="48">
        <v>894890</v>
      </c>
      <c r="AH4" s="48">
        <v>925230</v>
      </c>
      <c r="AI4" s="48">
        <v>947800</v>
      </c>
      <c r="AJ4" s="49">
        <v>983560</v>
      </c>
      <c r="AK4" s="50" t="s">
        <v>261</v>
      </c>
      <c r="AL4" s="51"/>
      <c r="AM4" s="51"/>
      <c r="AN4" s="51"/>
      <c r="AO4" s="51"/>
      <c r="AP4" s="51"/>
      <c r="AQ4" s="51"/>
      <c r="AR4" s="51"/>
      <c r="AS4" s="24"/>
      <c r="AT4" s="24"/>
    </row>
    <row r="5" spans="1:46" s="3" customFormat="1" ht="13.5" hidden="1" thickBot="1">
      <c r="A5" s="52"/>
      <c r="B5" s="53"/>
      <c r="C5" s="53"/>
      <c r="D5" s="53"/>
      <c r="E5" s="53"/>
      <c r="F5" s="53"/>
      <c r="G5" s="53"/>
      <c r="H5" s="53"/>
      <c r="I5" s="53"/>
      <c r="J5" s="53" t="s">
        <v>11</v>
      </c>
      <c r="K5" s="53"/>
      <c r="L5" s="54">
        <f aca="true" t="shared" si="0" ref="L5:AJ5">SUM(L4:L4)</f>
        <v>13650000</v>
      </c>
      <c r="M5" s="54">
        <f t="shared" si="0"/>
        <v>0</v>
      </c>
      <c r="N5" s="55">
        <f t="shared" si="0"/>
        <v>11719000</v>
      </c>
      <c r="O5" s="55">
        <f t="shared" si="0"/>
        <v>22352000</v>
      </c>
      <c r="P5" s="55">
        <f t="shared" si="0"/>
        <v>613000</v>
      </c>
      <c r="Q5" s="55">
        <f t="shared" si="0"/>
        <v>523940</v>
      </c>
      <c r="R5" s="55">
        <f t="shared" si="0"/>
        <v>602100</v>
      </c>
      <c r="S5" s="55">
        <f t="shared" si="0"/>
        <v>595700</v>
      </c>
      <c r="T5" s="55">
        <f t="shared" si="0"/>
        <v>565900</v>
      </c>
      <c r="U5" s="55">
        <f t="shared" si="0"/>
        <v>565000</v>
      </c>
      <c r="V5" s="55">
        <f t="shared" si="0"/>
        <v>568700</v>
      </c>
      <c r="W5" s="55">
        <f t="shared" si="0"/>
        <v>576060</v>
      </c>
      <c r="X5" s="55">
        <f t="shared" si="0"/>
        <v>642170</v>
      </c>
      <c r="Y5" s="55">
        <f t="shared" si="0"/>
        <v>659800</v>
      </c>
      <c r="Z5" s="55">
        <f t="shared" si="0"/>
        <v>799430</v>
      </c>
      <c r="AA5" s="55">
        <f t="shared" si="0"/>
        <v>880000</v>
      </c>
      <c r="AB5" s="55">
        <f t="shared" si="0"/>
        <v>865000</v>
      </c>
      <c r="AC5" s="55">
        <f t="shared" si="0"/>
        <v>865000</v>
      </c>
      <c r="AD5" s="55">
        <f t="shared" si="0"/>
        <v>880300</v>
      </c>
      <c r="AE5" s="55">
        <f t="shared" si="0"/>
        <v>884810</v>
      </c>
      <c r="AF5" s="55">
        <f t="shared" si="0"/>
        <v>881390</v>
      </c>
      <c r="AG5" s="55">
        <f t="shared" si="0"/>
        <v>894890</v>
      </c>
      <c r="AH5" s="55">
        <f t="shared" si="0"/>
        <v>925230</v>
      </c>
      <c r="AI5" s="55">
        <f t="shared" si="0"/>
        <v>947800</v>
      </c>
      <c r="AJ5" s="55">
        <f t="shared" si="0"/>
        <v>983560</v>
      </c>
      <c r="AK5" s="56"/>
      <c r="AL5" s="57"/>
      <c r="AM5" s="57"/>
      <c r="AN5" s="58"/>
      <c r="AO5" s="58"/>
      <c r="AP5" s="58"/>
      <c r="AQ5" s="58"/>
      <c r="AR5" s="58"/>
      <c r="AS5" s="57"/>
      <c r="AT5" s="57"/>
    </row>
    <row r="6" spans="1:46" s="3" customFormat="1" ht="13.5" thickBot="1">
      <c r="A6" s="59"/>
      <c r="B6" s="60"/>
      <c r="C6" s="60"/>
      <c r="D6" s="60"/>
      <c r="E6" s="60"/>
      <c r="F6" s="60"/>
      <c r="G6" s="60"/>
      <c r="H6" s="60"/>
      <c r="I6" s="60"/>
      <c r="J6" s="60" t="s">
        <v>35</v>
      </c>
      <c r="K6" s="60"/>
      <c r="L6" s="61">
        <f aca="true" t="shared" si="1" ref="L6:AI6">L5</f>
        <v>13650000</v>
      </c>
      <c r="M6" s="61">
        <f t="shared" si="1"/>
        <v>0</v>
      </c>
      <c r="N6" s="62">
        <f t="shared" si="1"/>
        <v>11719000</v>
      </c>
      <c r="O6" s="62">
        <f t="shared" si="1"/>
        <v>22352000</v>
      </c>
      <c r="P6" s="62">
        <f t="shared" si="1"/>
        <v>613000</v>
      </c>
      <c r="Q6" s="62">
        <f t="shared" si="1"/>
        <v>523940</v>
      </c>
      <c r="R6" s="62">
        <f t="shared" si="1"/>
        <v>602100</v>
      </c>
      <c r="S6" s="62">
        <f t="shared" si="1"/>
        <v>595700</v>
      </c>
      <c r="T6" s="62">
        <f t="shared" si="1"/>
        <v>565900</v>
      </c>
      <c r="U6" s="62">
        <f t="shared" si="1"/>
        <v>565000</v>
      </c>
      <c r="V6" s="62">
        <f t="shared" si="1"/>
        <v>568700</v>
      </c>
      <c r="W6" s="62">
        <f t="shared" si="1"/>
        <v>576060</v>
      </c>
      <c r="X6" s="62">
        <f t="shared" si="1"/>
        <v>642170</v>
      </c>
      <c r="Y6" s="62">
        <f t="shared" si="1"/>
        <v>659800</v>
      </c>
      <c r="Z6" s="62">
        <f t="shared" si="1"/>
        <v>799430</v>
      </c>
      <c r="AA6" s="62">
        <f t="shared" si="1"/>
        <v>880000</v>
      </c>
      <c r="AB6" s="62">
        <f t="shared" si="1"/>
        <v>865000</v>
      </c>
      <c r="AC6" s="62">
        <f t="shared" si="1"/>
        <v>865000</v>
      </c>
      <c r="AD6" s="62">
        <f t="shared" si="1"/>
        <v>880300</v>
      </c>
      <c r="AE6" s="62">
        <f t="shared" si="1"/>
        <v>884810</v>
      </c>
      <c r="AF6" s="62">
        <f t="shared" si="1"/>
        <v>881390</v>
      </c>
      <c r="AG6" s="62">
        <f t="shared" si="1"/>
        <v>894890</v>
      </c>
      <c r="AH6" s="62">
        <f t="shared" si="1"/>
        <v>925230</v>
      </c>
      <c r="AI6" s="62">
        <f t="shared" si="1"/>
        <v>947800</v>
      </c>
      <c r="AJ6" s="62">
        <f>AJ5</f>
        <v>983560</v>
      </c>
      <c r="AK6" s="63"/>
      <c r="AL6" s="57"/>
      <c r="AM6" s="57"/>
      <c r="AN6" s="57"/>
      <c r="AO6" s="57"/>
      <c r="AP6" s="57"/>
      <c r="AQ6" s="57"/>
      <c r="AR6" s="57"/>
      <c r="AS6" s="57"/>
      <c r="AT6" s="57"/>
    </row>
    <row r="7" spans="1:46" s="3" customFormat="1" ht="12.75">
      <c r="A7" s="40"/>
      <c r="B7" s="40"/>
      <c r="C7" s="40"/>
      <c r="D7" s="40"/>
      <c r="E7" s="40"/>
      <c r="F7" s="40"/>
      <c r="G7" s="40"/>
      <c r="H7" s="40"/>
      <c r="I7" s="40"/>
      <c r="J7" s="40" t="s">
        <v>36</v>
      </c>
      <c r="K7" s="40"/>
      <c r="L7" s="64"/>
      <c r="M7" s="64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6"/>
      <c r="AL7" s="57"/>
      <c r="AM7" s="57"/>
      <c r="AN7" s="57"/>
      <c r="AO7" s="57"/>
      <c r="AP7" s="57"/>
      <c r="AQ7" s="57"/>
      <c r="AR7" s="57"/>
      <c r="AS7" s="57"/>
      <c r="AT7" s="57"/>
    </row>
    <row r="8" spans="1:46" ht="78.75">
      <c r="A8" s="37">
        <f>A4+1</f>
        <v>2</v>
      </c>
      <c r="B8" s="67" t="s">
        <v>118</v>
      </c>
      <c r="C8" s="37">
        <v>121001</v>
      </c>
      <c r="D8" s="37" t="s">
        <v>22</v>
      </c>
      <c r="E8" s="37"/>
      <c r="F8" s="37"/>
      <c r="G8" s="37" t="s">
        <v>2</v>
      </c>
      <c r="H8" s="37"/>
      <c r="I8" s="37">
        <v>41</v>
      </c>
      <c r="J8" s="37" t="s">
        <v>76</v>
      </c>
      <c r="K8" s="37" t="s">
        <v>3</v>
      </c>
      <c r="L8" s="68">
        <v>400000</v>
      </c>
      <c r="M8" s="44">
        <v>0</v>
      </c>
      <c r="N8" s="68">
        <v>70000</v>
      </c>
      <c r="O8" s="68">
        <v>25000</v>
      </c>
      <c r="P8" s="68">
        <v>170</v>
      </c>
      <c r="Q8" s="68">
        <v>17100</v>
      </c>
      <c r="R8" s="68">
        <v>17830</v>
      </c>
      <c r="S8" s="68">
        <v>19800</v>
      </c>
      <c r="T8" s="49">
        <v>19800</v>
      </c>
      <c r="U8" s="49">
        <v>30500</v>
      </c>
      <c r="V8" s="49">
        <v>33100</v>
      </c>
      <c r="W8" s="49">
        <v>35400</v>
      </c>
      <c r="X8" s="49">
        <v>39400</v>
      </c>
      <c r="Y8" s="49">
        <v>48800</v>
      </c>
      <c r="Z8" s="49">
        <v>56200</v>
      </c>
      <c r="AA8" s="49">
        <v>52980</v>
      </c>
      <c r="AB8" s="49">
        <v>68540</v>
      </c>
      <c r="AC8" s="49">
        <v>68540</v>
      </c>
      <c r="AD8" s="49">
        <v>52980</v>
      </c>
      <c r="AE8" s="49">
        <v>48930</v>
      </c>
      <c r="AF8" s="49">
        <v>71280</v>
      </c>
      <c r="AG8" s="49">
        <v>47140</v>
      </c>
      <c r="AH8" s="49">
        <v>50220</v>
      </c>
      <c r="AI8" s="49">
        <v>53450</v>
      </c>
      <c r="AJ8" s="49">
        <v>57870</v>
      </c>
      <c r="AK8" s="69" t="s">
        <v>204</v>
      </c>
      <c r="AL8" s="24"/>
      <c r="AM8" s="24"/>
      <c r="AN8" s="24"/>
      <c r="AO8" s="24"/>
      <c r="AP8" s="24"/>
      <c r="AQ8" s="24"/>
      <c r="AR8" s="24"/>
      <c r="AS8" s="24"/>
      <c r="AT8" s="24"/>
    </row>
    <row r="9" spans="1:46" ht="92.25" customHeight="1">
      <c r="A9" s="70">
        <f aca="true" t="shared" si="2" ref="A9:A15">A8+1</f>
        <v>3</v>
      </c>
      <c r="B9" s="67" t="s">
        <v>118</v>
      </c>
      <c r="C9" s="70">
        <v>121002</v>
      </c>
      <c r="D9" s="70" t="s">
        <v>22</v>
      </c>
      <c r="E9" s="70"/>
      <c r="F9" s="70"/>
      <c r="G9" s="70"/>
      <c r="H9" s="70"/>
      <c r="I9" s="37">
        <v>41</v>
      </c>
      <c r="J9" s="70" t="s">
        <v>77</v>
      </c>
      <c r="K9" s="70" t="s">
        <v>3</v>
      </c>
      <c r="L9" s="49">
        <v>200000</v>
      </c>
      <c r="M9" s="44">
        <v>0</v>
      </c>
      <c r="N9" s="49">
        <v>30000</v>
      </c>
      <c r="O9" s="49">
        <v>50000</v>
      </c>
      <c r="P9" s="68">
        <v>160370</v>
      </c>
      <c r="Q9" s="68">
        <v>140400</v>
      </c>
      <c r="R9" s="68">
        <v>140400</v>
      </c>
      <c r="S9" s="68">
        <v>156400</v>
      </c>
      <c r="T9" s="49">
        <v>156400</v>
      </c>
      <c r="U9" s="49">
        <v>177600</v>
      </c>
      <c r="V9" s="49">
        <v>207100</v>
      </c>
      <c r="W9" s="49">
        <v>219200</v>
      </c>
      <c r="X9" s="49">
        <v>232300</v>
      </c>
      <c r="Y9" s="49">
        <v>258200</v>
      </c>
      <c r="Z9" s="49">
        <v>299200</v>
      </c>
      <c r="AA9" s="49">
        <v>256540</v>
      </c>
      <c r="AB9" s="49">
        <v>331900</v>
      </c>
      <c r="AC9" s="49">
        <v>331900</v>
      </c>
      <c r="AD9" s="49">
        <v>256540</v>
      </c>
      <c r="AE9" s="49">
        <v>348500</v>
      </c>
      <c r="AF9" s="49">
        <v>340200</v>
      </c>
      <c r="AG9" s="49">
        <v>370630</v>
      </c>
      <c r="AH9" s="49">
        <v>373580</v>
      </c>
      <c r="AI9" s="49">
        <v>378460</v>
      </c>
      <c r="AJ9" s="49">
        <v>384740</v>
      </c>
      <c r="AK9" s="69" t="s">
        <v>209</v>
      </c>
      <c r="AL9" s="71"/>
      <c r="AM9" s="72"/>
      <c r="AN9" s="72"/>
      <c r="AO9" s="72"/>
      <c r="AP9" s="72"/>
      <c r="AQ9" s="72"/>
      <c r="AR9" s="72"/>
      <c r="AS9" s="72"/>
      <c r="AT9" s="24"/>
    </row>
    <row r="10" spans="1:46" ht="67.5">
      <c r="A10" s="70">
        <f t="shared" si="2"/>
        <v>4</v>
      </c>
      <c r="B10" s="67" t="s">
        <v>118</v>
      </c>
      <c r="C10" s="70">
        <v>121003</v>
      </c>
      <c r="D10" s="70" t="s">
        <v>22</v>
      </c>
      <c r="E10" s="70"/>
      <c r="F10" s="70"/>
      <c r="G10" s="70"/>
      <c r="H10" s="70"/>
      <c r="I10" s="37">
        <v>41</v>
      </c>
      <c r="J10" s="70" t="s">
        <v>78</v>
      </c>
      <c r="K10" s="70" t="s">
        <v>3</v>
      </c>
      <c r="L10" s="49">
        <v>1000</v>
      </c>
      <c r="M10" s="44">
        <v>0</v>
      </c>
      <c r="N10" s="49">
        <v>0</v>
      </c>
      <c r="O10" s="49">
        <v>0</v>
      </c>
      <c r="P10" s="68">
        <v>0</v>
      </c>
      <c r="Q10" s="68">
        <v>86060</v>
      </c>
      <c r="R10" s="68">
        <v>11100</v>
      </c>
      <c r="S10" s="68">
        <v>12300</v>
      </c>
      <c r="T10" s="49">
        <v>12300</v>
      </c>
      <c r="U10" s="49">
        <v>20300</v>
      </c>
      <c r="V10" s="49">
        <v>22370</v>
      </c>
      <c r="W10" s="49">
        <v>26700</v>
      </c>
      <c r="X10" s="49">
        <v>28200</v>
      </c>
      <c r="Y10" s="49">
        <v>47100</v>
      </c>
      <c r="Z10" s="49">
        <v>46200</v>
      </c>
      <c r="AA10" s="49">
        <v>47940</v>
      </c>
      <c r="AB10" s="49">
        <v>62020</v>
      </c>
      <c r="AC10" s="49">
        <v>62020</v>
      </c>
      <c r="AD10" s="49">
        <v>47930</v>
      </c>
      <c r="AE10" s="49">
        <v>73190</v>
      </c>
      <c r="AF10" s="49">
        <v>64500</v>
      </c>
      <c r="AG10" s="49">
        <v>77250</v>
      </c>
      <c r="AH10" s="49">
        <v>79810</v>
      </c>
      <c r="AI10" s="49">
        <v>82350</v>
      </c>
      <c r="AJ10" s="49">
        <v>84910</v>
      </c>
      <c r="AK10" s="69" t="s">
        <v>210</v>
      </c>
      <c r="AL10" s="51"/>
      <c r="AM10" s="51"/>
      <c r="AN10" s="51"/>
      <c r="AO10" s="51"/>
      <c r="AP10" s="51"/>
      <c r="AQ10" s="24"/>
      <c r="AR10" s="24"/>
      <c r="AS10" s="24"/>
      <c r="AT10" s="24"/>
    </row>
    <row r="11" spans="1:46" ht="32.25" customHeight="1">
      <c r="A11" s="70">
        <f t="shared" si="2"/>
        <v>5</v>
      </c>
      <c r="B11" s="67" t="s">
        <v>118</v>
      </c>
      <c r="C11" s="70">
        <v>133001</v>
      </c>
      <c r="D11" s="70" t="s">
        <v>22</v>
      </c>
      <c r="E11" s="70"/>
      <c r="F11" s="70"/>
      <c r="G11" s="70"/>
      <c r="H11" s="70"/>
      <c r="I11" s="37">
        <v>41</v>
      </c>
      <c r="J11" s="70" t="s">
        <v>79</v>
      </c>
      <c r="K11" s="70" t="s">
        <v>3</v>
      </c>
      <c r="L11" s="49">
        <v>100000</v>
      </c>
      <c r="M11" s="44">
        <v>0</v>
      </c>
      <c r="N11" s="49">
        <v>105000</v>
      </c>
      <c r="O11" s="49">
        <v>150000</v>
      </c>
      <c r="P11" s="68">
        <v>6430</v>
      </c>
      <c r="Q11" s="68">
        <v>6500</v>
      </c>
      <c r="R11" s="68">
        <v>6500</v>
      </c>
      <c r="S11" s="68">
        <v>6500</v>
      </c>
      <c r="T11" s="49">
        <v>7400</v>
      </c>
      <c r="U11" s="68">
        <v>7400</v>
      </c>
      <c r="V11" s="49">
        <v>7400</v>
      </c>
      <c r="W11" s="49">
        <v>7400</v>
      </c>
      <c r="X11" s="49">
        <v>7400</v>
      </c>
      <c r="Y11" s="49">
        <v>7400</v>
      </c>
      <c r="Z11" s="49">
        <v>7400</v>
      </c>
      <c r="AA11" s="49">
        <v>7400</v>
      </c>
      <c r="AB11" s="49">
        <v>7400</v>
      </c>
      <c r="AC11" s="49">
        <v>7400</v>
      </c>
      <c r="AD11" s="49">
        <v>7440</v>
      </c>
      <c r="AE11" s="49">
        <v>7460</v>
      </c>
      <c r="AF11" s="49">
        <v>7400</v>
      </c>
      <c r="AG11" s="49">
        <v>7200</v>
      </c>
      <c r="AH11" s="49">
        <v>7400</v>
      </c>
      <c r="AI11" s="49">
        <v>7400</v>
      </c>
      <c r="AJ11" s="49">
        <v>7400</v>
      </c>
      <c r="AK11" s="73"/>
      <c r="AL11" s="24"/>
      <c r="AM11" s="24"/>
      <c r="AN11" s="51"/>
      <c r="AO11" s="24"/>
      <c r="AP11" s="24"/>
      <c r="AQ11" s="24"/>
      <c r="AR11" s="24"/>
      <c r="AS11" s="24"/>
      <c r="AT11" s="24"/>
    </row>
    <row r="12" spans="1:46" ht="51.75" customHeight="1">
      <c r="A12" s="70">
        <f>A11+1</f>
        <v>6</v>
      </c>
      <c r="B12" s="67" t="s">
        <v>118</v>
      </c>
      <c r="C12" s="70">
        <v>133003</v>
      </c>
      <c r="D12" s="70" t="s">
        <v>22</v>
      </c>
      <c r="E12" s="70"/>
      <c r="F12" s="70"/>
      <c r="G12" s="70"/>
      <c r="H12" s="70"/>
      <c r="I12" s="37">
        <v>41</v>
      </c>
      <c r="J12" s="70" t="s">
        <v>19</v>
      </c>
      <c r="K12" s="70"/>
      <c r="L12" s="49">
        <v>40000</v>
      </c>
      <c r="M12" s="44">
        <v>0</v>
      </c>
      <c r="N12" s="49">
        <v>19000</v>
      </c>
      <c r="O12" s="49">
        <v>7000</v>
      </c>
      <c r="P12" s="68">
        <v>630</v>
      </c>
      <c r="Q12" s="68">
        <v>630</v>
      </c>
      <c r="R12" s="68">
        <v>630</v>
      </c>
      <c r="S12" s="68">
        <v>630</v>
      </c>
      <c r="T12" s="49">
        <v>630</v>
      </c>
      <c r="U12" s="68">
        <v>630</v>
      </c>
      <c r="V12" s="49">
        <v>630</v>
      </c>
      <c r="W12" s="49">
        <v>630</v>
      </c>
      <c r="X12" s="49">
        <v>630</v>
      </c>
      <c r="Y12" s="49">
        <v>630</v>
      </c>
      <c r="Z12" s="49">
        <v>14200</v>
      </c>
      <c r="AA12" s="49">
        <v>14200</v>
      </c>
      <c r="AB12" s="49">
        <v>2000</v>
      </c>
      <c r="AC12" s="49">
        <v>2000</v>
      </c>
      <c r="AD12" s="49">
        <v>13980</v>
      </c>
      <c r="AE12" s="49">
        <v>0</v>
      </c>
      <c r="AF12" s="49">
        <v>2000</v>
      </c>
      <c r="AG12" s="49">
        <v>2000</v>
      </c>
      <c r="AH12" s="49">
        <v>2000</v>
      </c>
      <c r="AI12" s="49">
        <v>2000</v>
      </c>
      <c r="AJ12" s="49">
        <v>2000</v>
      </c>
      <c r="AK12" s="7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ht="12.75">
      <c r="A13" s="70">
        <f>A12+1</f>
        <v>7</v>
      </c>
      <c r="B13" s="67" t="s">
        <v>118</v>
      </c>
      <c r="C13" s="70">
        <v>133004</v>
      </c>
      <c r="D13" s="70" t="s">
        <v>22</v>
      </c>
      <c r="E13" s="70"/>
      <c r="F13" s="70"/>
      <c r="G13" s="70"/>
      <c r="H13" s="70"/>
      <c r="I13" s="37">
        <v>41</v>
      </c>
      <c r="J13" s="70" t="s">
        <v>20</v>
      </c>
      <c r="K13" s="70"/>
      <c r="L13" s="49">
        <v>1000</v>
      </c>
      <c r="M13" s="44">
        <v>0</v>
      </c>
      <c r="N13" s="49">
        <v>1000</v>
      </c>
      <c r="O13" s="49">
        <v>0</v>
      </c>
      <c r="P13" s="68">
        <v>170</v>
      </c>
      <c r="Q13" s="68">
        <v>170</v>
      </c>
      <c r="R13" s="68">
        <v>170</v>
      </c>
      <c r="S13" s="68">
        <v>150</v>
      </c>
      <c r="T13" s="49">
        <v>150</v>
      </c>
      <c r="U13" s="49">
        <v>150</v>
      </c>
      <c r="V13" s="49">
        <v>150</v>
      </c>
      <c r="W13" s="49">
        <v>150</v>
      </c>
      <c r="X13" s="49">
        <v>150</v>
      </c>
      <c r="Y13" s="49">
        <v>150</v>
      </c>
      <c r="Z13" s="49">
        <v>150</v>
      </c>
      <c r="AA13" s="49">
        <v>150</v>
      </c>
      <c r="AB13" s="49">
        <v>150</v>
      </c>
      <c r="AC13" s="49">
        <v>150</v>
      </c>
      <c r="AD13" s="49">
        <v>70</v>
      </c>
      <c r="AE13" s="49">
        <v>70</v>
      </c>
      <c r="AF13" s="49">
        <v>150</v>
      </c>
      <c r="AG13" s="49">
        <v>70</v>
      </c>
      <c r="AH13" s="49">
        <v>70</v>
      </c>
      <c r="AI13" s="49">
        <v>70</v>
      </c>
      <c r="AJ13" s="49">
        <v>70</v>
      </c>
      <c r="AK13" s="69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ht="33.75">
      <c r="A14" s="70">
        <f t="shared" si="2"/>
        <v>8</v>
      </c>
      <c r="B14" s="75" t="s">
        <v>118</v>
      </c>
      <c r="C14" s="70">
        <v>133012</v>
      </c>
      <c r="D14" s="70" t="s">
        <v>22</v>
      </c>
      <c r="E14" s="70"/>
      <c r="F14" s="70"/>
      <c r="G14" s="70"/>
      <c r="H14" s="70"/>
      <c r="I14" s="70">
        <v>41</v>
      </c>
      <c r="J14" s="70" t="s">
        <v>80</v>
      </c>
      <c r="K14" s="70" t="s">
        <v>3</v>
      </c>
      <c r="L14" s="49">
        <v>120000</v>
      </c>
      <c r="M14" s="76">
        <v>0</v>
      </c>
      <c r="N14" s="49">
        <v>625000</v>
      </c>
      <c r="O14" s="49">
        <v>190000</v>
      </c>
      <c r="P14" s="49">
        <v>6300</v>
      </c>
      <c r="Q14" s="49">
        <v>7450</v>
      </c>
      <c r="R14" s="49">
        <v>7800</v>
      </c>
      <c r="S14" s="68">
        <v>7800</v>
      </c>
      <c r="T14" s="49">
        <v>8500</v>
      </c>
      <c r="U14" s="49">
        <v>5500</v>
      </c>
      <c r="V14" s="49">
        <v>7500</v>
      </c>
      <c r="W14" s="49">
        <v>7500</v>
      </c>
      <c r="X14" s="49">
        <v>7500</v>
      </c>
      <c r="Y14" s="49">
        <v>7500</v>
      </c>
      <c r="Z14" s="49">
        <v>4500</v>
      </c>
      <c r="AA14" s="49">
        <v>2000</v>
      </c>
      <c r="AB14" s="49">
        <v>2100</v>
      </c>
      <c r="AC14" s="49">
        <v>2100</v>
      </c>
      <c r="AD14" s="49">
        <v>1610</v>
      </c>
      <c r="AE14" s="49">
        <v>920</v>
      </c>
      <c r="AF14" s="49">
        <v>2100</v>
      </c>
      <c r="AG14" s="49">
        <v>1000</v>
      </c>
      <c r="AH14" s="49">
        <v>2100</v>
      </c>
      <c r="AI14" s="49">
        <v>2100</v>
      </c>
      <c r="AJ14" s="49">
        <v>2100</v>
      </c>
      <c r="AK14" s="69" t="s">
        <v>244</v>
      </c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ht="22.5">
      <c r="A15" s="70">
        <f t="shared" si="2"/>
        <v>9</v>
      </c>
      <c r="B15" s="75"/>
      <c r="C15" s="70">
        <v>133013</v>
      </c>
      <c r="D15" s="70" t="s">
        <v>22</v>
      </c>
      <c r="E15" s="70"/>
      <c r="F15" s="70"/>
      <c r="G15" s="70"/>
      <c r="H15" s="70"/>
      <c r="I15" s="70">
        <v>41</v>
      </c>
      <c r="J15" s="70" t="s">
        <v>133</v>
      </c>
      <c r="K15" s="70"/>
      <c r="L15" s="49"/>
      <c r="M15" s="76"/>
      <c r="N15" s="49"/>
      <c r="O15" s="49"/>
      <c r="P15" s="49">
        <v>16600</v>
      </c>
      <c r="Q15" s="49">
        <v>16800</v>
      </c>
      <c r="R15" s="49">
        <v>18300</v>
      </c>
      <c r="S15" s="49">
        <v>18400</v>
      </c>
      <c r="T15" s="49">
        <v>18900</v>
      </c>
      <c r="U15" s="49">
        <v>19000</v>
      </c>
      <c r="V15" s="49">
        <v>21300</v>
      </c>
      <c r="W15" s="49">
        <v>21800</v>
      </c>
      <c r="X15" s="49">
        <v>22400</v>
      </c>
      <c r="Y15" s="49">
        <v>26900</v>
      </c>
      <c r="Z15" s="49">
        <v>30100</v>
      </c>
      <c r="AA15" s="49">
        <v>28000</v>
      </c>
      <c r="AB15" s="49">
        <v>29500</v>
      </c>
      <c r="AC15" s="49">
        <v>29500</v>
      </c>
      <c r="AD15" s="49">
        <v>27760</v>
      </c>
      <c r="AE15" s="49">
        <v>27340</v>
      </c>
      <c r="AF15" s="49">
        <v>29600</v>
      </c>
      <c r="AG15" s="49">
        <v>27400</v>
      </c>
      <c r="AH15" s="49">
        <v>29600</v>
      </c>
      <c r="AI15" s="49">
        <v>29800</v>
      </c>
      <c r="AJ15" s="49">
        <v>30100</v>
      </c>
      <c r="AK15" s="69" t="s">
        <v>175</v>
      </c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ht="65.25" customHeight="1" thickBot="1">
      <c r="A16" s="77" t="s">
        <v>198</v>
      </c>
      <c r="B16" s="46"/>
      <c r="C16" s="45">
        <v>133015</v>
      </c>
      <c r="D16" s="45" t="s">
        <v>22</v>
      </c>
      <c r="E16" s="45"/>
      <c r="F16" s="45"/>
      <c r="G16" s="45"/>
      <c r="H16" s="45"/>
      <c r="I16" s="45">
        <v>41</v>
      </c>
      <c r="J16" s="45" t="s">
        <v>199</v>
      </c>
      <c r="K16" s="45"/>
      <c r="L16" s="48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>
        <v>0</v>
      </c>
      <c r="X16" s="48">
        <v>9800</v>
      </c>
      <c r="Y16" s="48">
        <v>51700</v>
      </c>
      <c r="Z16" s="48">
        <v>52700</v>
      </c>
      <c r="AA16" s="48">
        <v>37080</v>
      </c>
      <c r="AB16" s="48">
        <v>38600</v>
      </c>
      <c r="AC16" s="48">
        <v>12500</v>
      </c>
      <c r="AD16" s="48">
        <v>37080</v>
      </c>
      <c r="AE16" s="48">
        <v>10100</v>
      </c>
      <c r="AF16" s="48">
        <v>28500</v>
      </c>
      <c r="AG16" s="48">
        <v>13400</v>
      </c>
      <c r="AH16" s="48">
        <v>28500</v>
      </c>
      <c r="AI16" s="48">
        <v>39500</v>
      </c>
      <c r="AJ16" s="49">
        <v>82400</v>
      </c>
      <c r="AK16" s="78" t="s">
        <v>262</v>
      </c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s="3" customFormat="1" ht="13.5" hidden="1" thickBot="1">
      <c r="A17" s="59"/>
      <c r="B17" s="60"/>
      <c r="C17" s="60"/>
      <c r="D17" s="60"/>
      <c r="E17" s="60"/>
      <c r="F17" s="60"/>
      <c r="G17" s="60"/>
      <c r="H17" s="60"/>
      <c r="I17" s="60"/>
      <c r="J17" s="60" t="s">
        <v>11</v>
      </c>
      <c r="K17" s="60"/>
      <c r="L17" s="61">
        <f>SUM(L8:L14)</f>
        <v>862000</v>
      </c>
      <c r="M17" s="61">
        <f>SUM(M8:M14)</f>
        <v>0</v>
      </c>
      <c r="N17" s="62">
        <f>SUM(N8:N14)</f>
        <v>850000</v>
      </c>
      <c r="O17" s="62">
        <f>SUM(O8:O14)</f>
        <v>422000</v>
      </c>
      <c r="P17" s="62">
        <f aca="true" t="shared" si="3" ref="P17:V17">SUM(P8:P15)</f>
        <v>190670</v>
      </c>
      <c r="Q17" s="62">
        <f t="shared" si="3"/>
        <v>275110</v>
      </c>
      <c r="R17" s="62">
        <f t="shared" si="3"/>
        <v>202730</v>
      </c>
      <c r="S17" s="62">
        <f t="shared" si="3"/>
        <v>221980</v>
      </c>
      <c r="T17" s="62">
        <f t="shared" si="3"/>
        <v>224080</v>
      </c>
      <c r="U17" s="62">
        <f t="shared" si="3"/>
        <v>261080</v>
      </c>
      <c r="V17" s="62">
        <f t="shared" si="3"/>
        <v>299550</v>
      </c>
      <c r="W17" s="62">
        <f aca="true" t="shared" si="4" ref="W17:AJ17">SUM(W8:W16)</f>
        <v>318780</v>
      </c>
      <c r="X17" s="62">
        <f t="shared" si="4"/>
        <v>347780</v>
      </c>
      <c r="Y17" s="62">
        <f t="shared" si="4"/>
        <v>448380</v>
      </c>
      <c r="Z17" s="62">
        <f t="shared" si="4"/>
        <v>510650</v>
      </c>
      <c r="AA17" s="62">
        <f t="shared" si="4"/>
        <v>446290</v>
      </c>
      <c r="AB17" s="62">
        <f t="shared" si="4"/>
        <v>542210</v>
      </c>
      <c r="AC17" s="62">
        <f t="shared" si="4"/>
        <v>516110</v>
      </c>
      <c r="AD17" s="62">
        <f t="shared" si="4"/>
        <v>445390</v>
      </c>
      <c r="AE17" s="62">
        <f t="shared" si="4"/>
        <v>516510</v>
      </c>
      <c r="AF17" s="62">
        <f t="shared" si="4"/>
        <v>545730</v>
      </c>
      <c r="AG17" s="62">
        <f t="shared" si="4"/>
        <v>546090</v>
      </c>
      <c r="AH17" s="62">
        <f t="shared" si="4"/>
        <v>573280</v>
      </c>
      <c r="AI17" s="62">
        <f>SUM(AI8:AI16)</f>
        <v>595130</v>
      </c>
      <c r="AJ17" s="62">
        <f t="shared" si="4"/>
        <v>651590</v>
      </c>
      <c r="AK17" s="63"/>
      <c r="AL17" s="57"/>
      <c r="AM17" s="57"/>
      <c r="AN17" s="57"/>
      <c r="AO17" s="57"/>
      <c r="AP17" s="57"/>
      <c r="AQ17" s="57"/>
      <c r="AR17" s="57"/>
      <c r="AS17" s="57"/>
      <c r="AT17" s="57"/>
    </row>
    <row r="18" spans="1:46" s="3" customFormat="1" ht="13.5" thickBot="1">
      <c r="A18" s="59"/>
      <c r="B18" s="60"/>
      <c r="C18" s="60"/>
      <c r="D18" s="60"/>
      <c r="E18" s="60"/>
      <c r="F18" s="60"/>
      <c r="G18" s="60"/>
      <c r="H18" s="60"/>
      <c r="I18" s="60"/>
      <c r="J18" s="60" t="s">
        <v>37</v>
      </c>
      <c r="K18" s="60"/>
      <c r="L18" s="61">
        <f aca="true" t="shared" si="5" ref="L18:AI18">L17</f>
        <v>862000</v>
      </c>
      <c r="M18" s="61">
        <f t="shared" si="5"/>
        <v>0</v>
      </c>
      <c r="N18" s="62">
        <f t="shared" si="5"/>
        <v>850000</v>
      </c>
      <c r="O18" s="62">
        <f t="shared" si="5"/>
        <v>422000</v>
      </c>
      <c r="P18" s="62">
        <f t="shared" si="5"/>
        <v>190670</v>
      </c>
      <c r="Q18" s="62">
        <f t="shared" si="5"/>
        <v>275110</v>
      </c>
      <c r="R18" s="62">
        <f t="shared" si="5"/>
        <v>202730</v>
      </c>
      <c r="S18" s="62">
        <f t="shared" si="5"/>
        <v>221980</v>
      </c>
      <c r="T18" s="62">
        <f t="shared" si="5"/>
        <v>224080</v>
      </c>
      <c r="U18" s="62">
        <f t="shared" si="5"/>
        <v>261080</v>
      </c>
      <c r="V18" s="62">
        <f t="shared" si="5"/>
        <v>299550</v>
      </c>
      <c r="W18" s="62">
        <f t="shared" si="5"/>
        <v>318780</v>
      </c>
      <c r="X18" s="62">
        <f t="shared" si="5"/>
        <v>347780</v>
      </c>
      <c r="Y18" s="62">
        <f t="shared" si="5"/>
        <v>448380</v>
      </c>
      <c r="Z18" s="62">
        <f t="shared" si="5"/>
        <v>510650</v>
      </c>
      <c r="AA18" s="62">
        <f t="shared" si="5"/>
        <v>446290</v>
      </c>
      <c r="AB18" s="62">
        <f t="shared" si="5"/>
        <v>542210</v>
      </c>
      <c r="AC18" s="62">
        <f t="shared" si="5"/>
        <v>516110</v>
      </c>
      <c r="AD18" s="62">
        <f t="shared" si="5"/>
        <v>445390</v>
      </c>
      <c r="AE18" s="62">
        <f t="shared" si="5"/>
        <v>516510</v>
      </c>
      <c r="AF18" s="62">
        <f t="shared" si="5"/>
        <v>545730</v>
      </c>
      <c r="AG18" s="62">
        <f t="shared" si="5"/>
        <v>546090</v>
      </c>
      <c r="AH18" s="62">
        <f t="shared" si="5"/>
        <v>573280</v>
      </c>
      <c r="AI18" s="62">
        <f t="shared" si="5"/>
        <v>595130</v>
      </c>
      <c r="AJ18" s="62">
        <f>AJ17</f>
        <v>651590</v>
      </c>
      <c r="AK18" s="63"/>
      <c r="AL18" s="57"/>
      <c r="AM18" s="57"/>
      <c r="AN18" s="57"/>
      <c r="AO18" s="57"/>
      <c r="AP18" s="57"/>
      <c r="AQ18" s="57"/>
      <c r="AR18" s="57"/>
      <c r="AS18" s="57"/>
      <c r="AT18" s="57"/>
    </row>
    <row r="19" spans="1:46" s="3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 t="s">
        <v>38</v>
      </c>
      <c r="K19" s="40"/>
      <c r="L19" s="64"/>
      <c r="M19" s="64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  <c r="AL19" s="57"/>
      <c r="AM19" s="57"/>
      <c r="AN19" s="57"/>
      <c r="AO19" s="57"/>
      <c r="AP19" s="57"/>
      <c r="AQ19" s="57"/>
      <c r="AR19" s="57"/>
      <c r="AS19" s="57"/>
      <c r="AT19" s="57"/>
    </row>
    <row r="20" spans="1:46" ht="12.75">
      <c r="A20" s="37">
        <f>A15+1</f>
        <v>10</v>
      </c>
      <c r="B20" s="67" t="s">
        <v>118</v>
      </c>
      <c r="C20" s="37">
        <v>211003</v>
      </c>
      <c r="D20" s="37" t="s">
        <v>22</v>
      </c>
      <c r="E20" s="37"/>
      <c r="F20" s="37"/>
      <c r="G20" s="37"/>
      <c r="H20" s="37"/>
      <c r="I20" s="37">
        <v>41</v>
      </c>
      <c r="J20" s="37" t="s">
        <v>4</v>
      </c>
      <c r="K20" s="37" t="s">
        <v>3</v>
      </c>
      <c r="L20" s="68">
        <v>22000</v>
      </c>
      <c r="M20" s="44">
        <v>0</v>
      </c>
      <c r="N20" s="68">
        <v>22000</v>
      </c>
      <c r="O20" s="68">
        <v>22000</v>
      </c>
      <c r="P20" s="68">
        <v>300</v>
      </c>
      <c r="Q20" s="68">
        <v>200</v>
      </c>
      <c r="R20" s="68">
        <v>200</v>
      </c>
      <c r="S20" s="68">
        <v>200</v>
      </c>
      <c r="T20" s="49">
        <v>200</v>
      </c>
      <c r="U20" s="49">
        <v>100</v>
      </c>
      <c r="V20" s="49">
        <v>100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69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ht="12.75">
      <c r="A21" s="70">
        <f>A20+1</f>
        <v>11</v>
      </c>
      <c r="B21" s="67" t="s">
        <v>118</v>
      </c>
      <c r="C21" s="70">
        <v>211004</v>
      </c>
      <c r="D21" s="70" t="s">
        <v>22</v>
      </c>
      <c r="E21" s="70"/>
      <c r="F21" s="70"/>
      <c r="G21" s="70"/>
      <c r="H21" s="70"/>
      <c r="I21" s="37">
        <v>41</v>
      </c>
      <c r="J21" s="70" t="s">
        <v>21</v>
      </c>
      <c r="K21" s="70"/>
      <c r="L21" s="49">
        <v>1760000</v>
      </c>
      <c r="M21" s="76">
        <v>150000</v>
      </c>
      <c r="N21" s="49">
        <v>727000</v>
      </c>
      <c r="O21" s="49">
        <v>0</v>
      </c>
      <c r="P21" s="68">
        <v>53000</v>
      </c>
      <c r="Q21" s="68">
        <v>40000</v>
      </c>
      <c r="R21" s="49">
        <v>0</v>
      </c>
      <c r="S21" s="68">
        <v>0</v>
      </c>
      <c r="T21" s="49">
        <v>0</v>
      </c>
      <c r="U21" s="49">
        <v>0</v>
      </c>
      <c r="V21" s="49">
        <v>0</v>
      </c>
      <c r="W21" s="49">
        <v>0</v>
      </c>
      <c r="X21" s="49">
        <v>150000</v>
      </c>
      <c r="Y21" s="49">
        <v>800000</v>
      </c>
      <c r="Z21" s="49">
        <v>226000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69" t="s">
        <v>263</v>
      </c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ht="123.75">
      <c r="A22" s="70">
        <f>A21+1</f>
        <v>12</v>
      </c>
      <c r="B22" s="67" t="s">
        <v>118</v>
      </c>
      <c r="C22" s="70">
        <v>212002</v>
      </c>
      <c r="D22" s="70" t="s">
        <v>22</v>
      </c>
      <c r="E22" s="70"/>
      <c r="F22" s="70"/>
      <c r="G22" s="70"/>
      <c r="H22" s="70" t="s">
        <v>2</v>
      </c>
      <c r="I22" s="37">
        <v>41</v>
      </c>
      <c r="J22" s="70" t="s">
        <v>33</v>
      </c>
      <c r="K22" s="70" t="s">
        <v>3</v>
      </c>
      <c r="L22" s="49">
        <v>350000</v>
      </c>
      <c r="M22" s="76">
        <v>0</v>
      </c>
      <c r="N22" s="49">
        <v>350000</v>
      </c>
      <c r="O22" s="49">
        <v>560000</v>
      </c>
      <c r="P22" s="68">
        <v>22980</v>
      </c>
      <c r="Q22" s="68">
        <v>23100</v>
      </c>
      <c r="R22" s="68">
        <v>23100</v>
      </c>
      <c r="S22" s="68">
        <v>23200</v>
      </c>
      <c r="T22" s="49">
        <v>24000</v>
      </c>
      <c r="U22" s="49">
        <v>23000</v>
      </c>
      <c r="V22" s="49">
        <v>23000</v>
      </c>
      <c r="W22" s="49">
        <v>23000</v>
      </c>
      <c r="X22" s="49">
        <v>23000</v>
      </c>
      <c r="Y22" s="49">
        <v>23000</v>
      </c>
      <c r="Z22" s="49">
        <v>24000</v>
      </c>
      <c r="AA22" s="49">
        <v>24000</v>
      </c>
      <c r="AB22" s="49">
        <v>104000</v>
      </c>
      <c r="AC22" s="49">
        <v>117800</v>
      </c>
      <c r="AD22" s="49">
        <v>37230</v>
      </c>
      <c r="AE22" s="49">
        <v>121500</v>
      </c>
      <c r="AF22" s="49">
        <v>37800</v>
      </c>
      <c r="AG22" s="49">
        <v>40740</v>
      </c>
      <c r="AH22" s="49">
        <v>37170</v>
      </c>
      <c r="AI22" s="49">
        <v>37800</v>
      </c>
      <c r="AJ22" s="49">
        <v>39200</v>
      </c>
      <c r="AK22" s="69" t="s">
        <v>245</v>
      </c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ht="56.25">
      <c r="A23" s="70">
        <f>A22+1</f>
        <v>13</v>
      </c>
      <c r="B23" s="67" t="s">
        <v>118</v>
      </c>
      <c r="C23" s="70">
        <v>212003</v>
      </c>
      <c r="D23" s="70" t="s">
        <v>22</v>
      </c>
      <c r="E23" s="70"/>
      <c r="F23" s="70"/>
      <c r="G23" s="70" t="s">
        <v>2</v>
      </c>
      <c r="H23" s="70">
        <v>1</v>
      </c>
      <c r="I23" s="70">
        <v>41</v>
      </c>
      <c r="J23" s="70" t="s">
        <v>187</v>
      </c>
      <c r="K23" s="70" t="s">
        <v>3</v>
      </c>
      <c r="L23" s="49">
        <v>695000</v>
      </c>
      <c r="M23" s="76">
        <v>0</v>
      </c>
      <c r="N23" s="68">
        <v>903000</v>
      </c>
      <c r="O23" s="49">
        <v>937000</v>
      </c>
      <c r="P23" s="68">
        <v>35100</v>
      </c>
      <c r="Q23" s="68">
        <v>35100</v>
      </c>
      <c r="R23" s="68">
        <v>35100</v>
      </c>
      <c r="S23" s="68">
        <v>36000</v>
      </c>
      <c r="T23" s="49">
        <v>39000</v>
      </c>
      <c r="U23" s="49">
        <v>37000</v>
      </c>
      <c r="V23" s="49">
        <v>37000</v>
      </c>
      <c r="W23" s="49">
        <v>37000</v>
      </c>
      <c r="X23" s="49">
        <v>37000</v>
      </c>
      <c r="Y23" s="49">
        <v>37000</v>
      </c>
      <c r="Z23" s="49">
        <v>37000</v>
      </c>
      <c r="AA23" s="49">
        <v>37000</v>
      </c>
      <c r="AB23" s="49">
        <v>37000</v>
      </c>
      <c r="AC23" s="49">
        <v>36000</v>
      </c>
      <c r="AD23" s="49">
        <v>44320</v>
      </c>
      <c r="AE23" s="49">
        <v>41770</v>
      </c>
      <c r="AF23" s="49">
        <v>42000</v>
      </c>
      <c r="AG23" s="49">
        <v>35830</v>
      </c>
      <c r="AH23" s="49">
        <v>41700</v>
      </c>
      <c r="AI23" s="49">
        <v>42000</v>
      </c>
      <c r="AJ23" s="49">
        <v>42000</v>
      </c>
      <c r="AK23" s="69" t="s">
        <v>246</v>
      </c>
      <c r="AL23" s="79"/>
      <c r="AM23" s="80"/>
      <c r="AN23" s="24"/>
      <c r="AO23" s="24"/>
      <c r="AP23" s="24"/>
      <c r="AQ23" s="24"/>
      <c r="AR23" s="24"/>
      <c r="AS23" s="24"/>
      <c r="AT23" s="24"/>
    </row>
    <row r="24" spans="1:46" ht="12.75" hidden="1">
      <c r="A24" s="70">
        <f>A23+1</f>
        <v>14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6"/>
      <c r="M24" s="76"/>
      <c r="N24" s="49"/>
      <c r="O24" s="49"/>
      <c r="P24" s="49"/>
      <c r="Q24" s="49"/>
      <c r="R24" s="49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ht="12.75" hidden="1">
      <c r="A25" s="70">
        <f>A24+1</f>
        <v>15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6"/>
      <c r="M25" s="76"/>
      <c r="N25" s="49"/>
      <c r="O25" s="49"/>
      <c r="P25" s="49"/>
      <c r="Q25" s="49"/>
      <c r="R25" s="49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9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s="3" customFormat="1" ht="12.75" hidden="1">
      <c r="A26" s="81"/>
      <c r="B26" s="81"/>
      <c r="C26" s="81"/>
      <c r="D26" s="81"/>
      <c r="E26" s="81"/>
      <c r="F26" s="81"/>
      <c r="G26" s="81"/>
      <c r="H26" s="81"/>
      <c r="I26" s="81"/>
      <c r="J26" s="81" t="s">
        <v>11</v>
      </c>
      <c r="K26" s="81"/>
      <c r="L26" s="82">
        <f aca="true" t="shared" si="6" ref="L26:AJ26">SUM(L20:L25)</f>
        <v>2827000</v>
      </c>
      <c r="M26" s="82">
        <f t="shared" si="6"/>
        <v>150000</v>
      </c>
      <c r="N26" s="83">
        <f t="shared" si="6"/>
        <v>2002000</v>
      </c>
      <c r="O26" s="83">
        <f t="shared" si="6"/>
        <v>1519000</v>
      </c>
      <c r="P26" s="83">
        <f t="shared" si="6"/>
        <v>111380</v>
      </c>
      <c r="Q26" s="83">
        <f t="shared" si="6"/>
        <v>98400</v>
      </c>
      <c r="R26" s="83">
        <f t="shared" si="6"/>
        <v>58400</v>
      </c>
      <c r="S26" s="83">
        <f t="shared" si="6"/>
        <v>59400</v>
      </c>
      <c r="T26" s="83">
        <f t="shared" si="6"/>
        <v>63200</v>
      </c>
      <c r="U26" s="83">
        <f t="shared" si="6"/>
        <v>60100</v>
      </c>
      <c r="V26" s="83">
        <f t="shared" si="6"/>
        <v>60100</v>
      </c>
      <c r="W26" s="83">
        <f t="shared" si="6"/>
        <v>60000</v>
      </c>
      <c r="X26" s="83">
        <f t="shared" si="6"/>
        <v>210000</v>
      </c>
      <c r="Y26" s="83">
        <f t="shared" si="6"/>
        <v>860000</v>
      </c>
      <c r="Z26" s="83">
        <f t="shared" si="6"/>
        <v>287000</v>
      </c>
      <c r="AA26" s="83">
        <f t="shared" si="6"/>
        <v>61000</v>
      </c>
      <c r="AB26" s="83">
        <f t="shared" si="6"/>
        <v>141000</v>
      </c>
      <c r="AC26" s="83">
        <f t="shared" si="6"/>
        <v>153800</v>
      </c>
      <c r="AD26" s="83">
        <f t="shared" si="6"/>
        <v>81550</v>
      </c>
      <c r="AE26" s="83">
        <f t="shared" si="6"/>
        <v>163270</v>
      </c>
      <c r="AF26" s="83">
        <f t="shared" si="6"/>
        <v>79800</v>
      </c>
      <c r="AG26" s="83">
        <f t="shared" si="6"/>
        <v>76570</v>
      </c>
      <c r="AH26" s="83">
        <f t="shared" si="6"/>
        <v>78870</v>
      </c>
      <c r="AI26" s="83">
        <f t="shared" si="6"/>
        <v>79800</v>
      </c>
      <c r="AJ26" s="83">
        <f t="shared" si="6"/>
        <v>81200</v>
      </c>
      <c r="AK26" s="84"/>
      <c r="AL26" s="57"/>
      <c r="AM26" s="57"/>
      <c r="AN26" s="57"/>
      <c r="AO26" s="57"/>
      <c r="AP26" s="57"/>
      <c r="AQ26" s="57"/>
      <c r="AR26" s="57"/>
      <c r="AS26" s="57"/>
      <c r="AT26" s="57"/>
    </row>
    <row r="27" spans="1:46" ht="13.5" thickBot="1">
      <c r="A27" s="70">
        <f>A25+1</f>
        <v>16</v>
      </c>
      <c r="B27" s="67" t="s">
        <v>118</v>
      </c>
      <c r="C27" s="70">
        <v>212003</v>
      </c>
      <c r="D27" s="70" t="s">
        <v>22</v>
      </c>
      <c r="E27" s="70"/>
      <c r="F27" s="70"/>
      <c r="G27" s="70"/>
      <c r="H27" s="70">
        <v>2</v>
      </c>
      <c r="I27" s="70">
        <v>41</v>
      </c>
      <c r="J27" s="70" t="s">
        <v>26</v>
      </c>
      <c r="K27" s="70" t="s">
        <v>3</v>
      </c>
      <c r="L27" s="49">
        <v>3125000</v>
      </c>
      <c r="M27" s="76">
        <v>0</v>
      </c>
      <c r="N27" s="49">
        <v>3420000</v>
      </c>
      <c r="O27" s="49">
        <v>3390000</v>
      </c>
      <c r="P27" s="49">
        <v>113200</v>
      </c>
      <c r="Q27" s="49">
        <v>113400</v>
      </c>
      <c r="R27" s="49">
        <v>117700</v>
      </c>
      <c r="S27" s="49">
        <v>130500</v>
      </c>
      <c r="T27" s="49">
        <v>130500</v>
      </c>
      <c r="U27" s="49">
        <v>130500</v>
      </c>
      <c r="V27" s="49">
        <v>130500</v>
      </c>
      <c r="W27" s="49">
        <v>130500</v>
      </c>
      <c r="X27" s="49">
        <v>130500</v>
      </c>
      <c r="Y27" s="49">
        <v>130500</v>
      </c>
      <c r="Z27" s="49">
        <v>130500</v>
      </c>
      <c r="AA27" s="49">
        <v>130500</v>
      </c>
      <c r="AB27" s="49">
        <v>130500</v>
      </c>
      <c r="AC27" s="49">
        <v>131500</v>
      </c>
      <c r="AD27" s="49">
        <v>134170</v>
      </c>
      <c r="AE27" s="49">
        <v>133270</v>
      </c>
      <c r="AF27" s="49">
        <v>133500</v>
      </c>
      <c r="AG27" s="49">
        <v>132940</v>
      </c>
      <c r="AH27" s="49">
        <v>133500</v>
      </c>
      <c r="AI27" s="49">
        <v>133500</v>
      </c>
      <c r="AJ27" s="49">
        <v>133500</v>
      </c>
      <c r="AK27" s="69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3" customFormat="1" ht="13.5" customHeight="1" hidden="1" thickBot="1">
      <c r="A28" s="85"/>
      <c r="B28" s="86"/>
      <c r="C28" s="86"/>
      <c r="D28" s="86"/>
      <c r="E28" s="86"/>
      <c r="F28" s="86"/>
      <c r="G28" s="86"/>
      <c r="H28" s="86"/>
      <c r="I28" s="86"/>
      <c r="J28" s="86" t="s">
        <v>11</v>
      </c>
      <c r="K28" s="86"/>
      <c r="L28" s="87">
        <f aca="true" t="shared" si="7" ref="L28:AJ28">SUM(L27:L27)</f>
        <v>3125000</v>
      </c>
      <c r="M28" s="87">
        <f t="shared" si="7"/>
        <v>0</v>
      </c>
      <c r="N28" s="88">
        <f t="shared" si="7"/>
        <v>3420000</v>
      </c>
      <c r="O28" s="88">
        <f t="shared" si="7"/>
        <v>3390000</v>
      </c>
      <c r="P28" s="88">
        <f t="shared" si="7"/>
        <v>113200</v>
      </c>
      <c r="Q28" s="88">
        <f t="shared" si="7"/>
        <v>113400</v>
      </c>
      <c r="R28" s="88">
        <f t="shared" si="7"/>
        <v>117700</v>
      </c>
      <c r="S28" s="88">
        <f t="shared" si="7"/>
        <v>130500</v>
      </c>
      <c r="T28" s="88">
        <f t="shared" si="7"/>
        <v>130500</v>
      </c>
      <c r="U28" s="88">
        <f t="shared" si="7"/>
        <v>130500</v>
      </c>
      <c r="V28" s="88">
        <f t="shared" si="7"/>
        <v>130500</v>
      </c>
      <c r="W28" s="88">
        <f t="shared" si="7"/>
        <v>130500</v>
      </c>
      <c r="X28" s="88">
        <f t="shared" si="7"/>
        <v>130500</v>
      </c>
      <c r="Y28" s="88">
        <f t="shared" si="7"/>
        <v>130500</v>
      </c>
      <c r="Z28" s="88">
        <f t="shared" si="7"/>
        <v>130500</v>
      </c>
      <c r="AA28" s="88">
        <f t="shared" si="7"/>
        <v>130500</v>
      </c>
      <c r="AB28" s="88">
        <f t="shared" si="7"/>
        <v>130500</v>
      </c>
      <c r="AC28" s="88">
        <f t="shared" si="7"/>
        <v>131500</v>
      </c>
      <c r="AD28" s="88">
        <f t="shared" si="7"/>
        <v>134170</v>
      </c>
      <c r="AE28" s="88">
        <f t="shared" si="7"/>
        <v>133270</v>
      </c>
      <c r="AF28" s="88">
        <f t="shared" si="7"/>
        <v>133500</v>
      </c>
      <c r="AG28" s="88">
        <f t="shared" si="7"/>
        <v>132940</v>
      </c>
      <c r="AH28" s="88">
        <f t="shared" si="7"/>
        <v>133500</v>
      </c>
      <c r="AI28" s="88">
        <f t="shared" si="7"/>
        <v>133500</v>
      </c>
      <c r="AJ28" s="88">
        <f t="shared" si="7"/>
        <v>133500</v>
      </c>
      <c r="AK28" s="89"/>
      <c r="AL28" s="57"/>
      <c r="AM28" s="57"/>
      <c r="AN28" s="57"/>
      <c r="AO28" s="57"/>
      <c r="AP28" s="57"/>
      <c r="AQ28" s="57"/>
      <c r="AR28" s="57"/>
      <c r="AS28" s="57"/>
      <c r="AT28" s="57"/>
    </row>
    <row r="29" spans="1:46" ht="13.5" hidden="1" thickBot="1">
      <c r="A29" s="45">
        <f>A27+1</f>
        <v>17</v>
      </c>
      <c r="B29" s="67" t="s">
        <v>118</v>
      </c>
      <c r="C29" s="45">
        <v>212004</v>
      </c>
      <c r="D29" s="45" t="s">
        <v>22</v>
      </c>
      <c r="E29" s="45"/>
      <c r="F29" s="45"/>
      <c r="G29" s="45"/>
      <c r="H29" s="45"/>
      <c r="I29" s="45">
        <v>41</v>
      </c>
      <c r="J29" s="45" t="s">
        <v>83</v>
      </c>
      <c r="K29" s="45" t="s">
        <v>3</v>
      </c>
      <c r="L29" s="48">
        <v>86000</v>
      </c>
      <c r="M29" s="47">
        <v>0</v>
      </c>
      <c r="N29" s="48">
        <f>L29+M29</f>
        <v>86000</v>
      </c>
      <c r="O29" s="48">
        <v>86000</v>
      </c>
      <c r="P29" s="48">
        <v>2860</v>
      </c>
      <c r="Q29" s="48">
        <v>2860</v>
      </c>
      <c r="R29" s="48">
        <v>4440</v>
      </c>
      <c r="S29" s="48">
        <v>0</v>
      </c>
      <c r="T29" s="49">
        <v>0</v>
      </c>
      <c r="U29" s="48">
        <v>0</v>
      </c>
      <c r="V29" s="49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9">
        <v>0</v>
      </c>
      <c r="AK29" s="90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3" customFormat="1" ht="13.5" hidden="1" thickBot="1">
      <c r="A30" s="52"/>
      <c r="B30" s="53"/>
      <c r="C30" s="53"/>
      <c r="D30" s="53"/>
      <c r="E30" s="53"/>
      <c r="F30" s="53"/>
      <c r="G30" s="53"/>
      <c r="H30" s="53"/>
      <c r="I30" s="53"/>
      <c r="J30" s="53" t="s">
        <v>11</v>
      </c>
      <c r="K30" s="53"/>
      <c r="L30" s="54">
        <f aca="true" t="shared" si="8" ref="L30:AJ30">SUM(L29)</f>
        <v>86000</v>
      </c>
      <c r="M30" s="54">
        <f t="shared" si="8"/>
        <v>0</v>
      </c>
      <c r="N30" s="55">
        <f t="shared" si="8"/>
        <v>86000</v>
      </c>
      <c r="O30" s="55">
        <f t="shared" si="8"/>
        <v>86000</v>
      </c>
      <c r="P30" s="55">
        <f t="shared" si="8"/>
        <v>2860</v>
      </c>
      <c r="Q30" s="55">
        <f t="shared" si="8"/>
        <v>2860</v>
      </c>
      <c r="R30" s="55">
        <f t="shared" si="8"/>
        <v>4440</v>
      </c>
      <c r="S30" s="55">
        <f t="shared" si="8"/>
        <v>0</v>
      </c>
      <c r="T30" s="55">
        <f t="shared" si="8"/>
        <v>0</v>
      </c>
      <c r="U30" s="55">
        <f t="shared" si="8"/>
        <v>0</v>
      </c>
      <c r="V30" s="55">
        <f t="shared" si="8"/>
        <v>0</v>
      </c>
      <c r="W30" s="55">
        <f t="shared" si="8"/>
        <v>0</v>
      </c>
      <c r="X30" s="55">
        <f t="shared" si="8"/>
        <v>0</v>
      </c>
      <c r="Y30" s="55">
        <f t="shared" si="8"/>
        <v>0</v>
      </c>
      <c r="Z30" s="55">
        <f t="shared" si="8"/>
        <v>0</v>
      </c>
      <c r="AA30" s="55">
        <f t="shared" si="8"/>
        <v>0</v>
      </c>
      <c r="AB30" s="55">
        <f t="shared" si="8"/>
        <v>0</v>
      </c>
      <c r="AC30" s="55">
        <f t="shared" si="8"/>
        <v>0</v>
      </c>
      <c r="AD30" s="55">
        <f t="shared" si="8"/>
        <v>0</v>
      </c>
      <c r="AE30" s="55">
        <f t="shared" si="8"/>
        <v>0</v>
      </c>
      <c r="AF30" s="55">
        <f t="shared" si="8"/>
        <v>0</v>
      </c>
      <c r="AG30" s="55">
        <f t="shared" si="8"/>
        <v>0</v>
      </c>
      <c r="AH30" s="55">
        <f t="shared" si="8"/>
        <v>0</v>
      </c>
      <c r="AI30" s="55">
        <f t="shared" si="8"/>
        <v>0</v>
      </c>
      <c r="AJ30" s="55">
        <f t="shared" si="8"/>
        <v>0</v>
      </c>
      <c r="AK30" s="56"/>
      <c r="AL30" s="57"/>
      <c r="AM30" s="57"/>
      <c r="AN30" s="57"/>
      <c r="AO30" s="57"/>
      <c r="AP30" s="57"/>
      <c r="AQ30" s="57"/>
      <c r="AR30" s="57"/>
      <c r="AS30" s="57"/>
      <c r="AT30" s="57"/>
    </row>
    <row r="31" spans="1:46" s="3" customFormat="1" ht="13.5" thickBot="1">
      <c r="A31" s="59"/>
      <c r="B31" s="60"/>
      <c r="C31" s="60"/>
      <c r="D31" s="60"/>
      <c r="E31" s="60"/>
      <c r="F31" s="60"/>
      <c r="G31" s="60"/>
      <c r="H31" s="60"/>
      <c r="I31" s="60"/>
      <c r="J31" s="60" t="s">
        <v>81</v>
      </c>
      <c r="K31" s="60"/>
      <c r="L31" s="61">
        <f aca="true" t="shared" si="9" ref="L31:AJ31">SUM(L26,L28,L30)</f>
        <v>6038000</v>
      </c>
      <c r="M31" s="61">
        <f t="shared" si="9"/>
        <v>150000</v>
      </c>
      <c r="N31" s="62">
        <f t="shared" si="9"/>
        <v>5508000</v>
      </c>
      <c r="O31" s="62">
        <f t="shared" si="9"/>
        <v>4995000</v>
      </c>
      <c r="P31" s="62">
        <f t="shared" si="9"/>
        <v>227440</v>
      </c>
      <c r="Q31" s="62">
        <f t="shared" si="9"/>
        <v>214660</v>
      </c>
      <c r="R31" s="62">
        <f t="shared" si="9"/>
        <v>180540</v>
      </c>
      <c r="S31" s="62">
        <f t="shared" si="9"/>
        <v>189900</v>
      </c>
      <c r="T31" s="62">
        <f t="shared" si="9"/>
        <v>193700</v>
      </c>
      <c r="U31" s="62">
        <f t="shared" si="9"/>
        <v>190600</v>
      </c>
      <c r="V31" s="62">
        <f t="shared" si="9"/>
        <v>190600</v>
      </c>
      <c r="W31" s="62">
        <f t="shared" si="9"/>
        <v>190500</v>
      </c>
      <c r="X31" s="62">
        <f t="shared" si="9"/>
        <v>340500</v>
      </c>
      <c r="Y31" s="62">
        <f t="shared" si="9"/>
        <v>990500</v>
      </c>
      <c r="Z31" s="62">
        <f t="shared" si="9"/>
        <v>417500</v>
      </c>
      <c r="AA31" s="62">
        <f t="shared" si="9"/>
        <v>191500</v>
      </c>
      <c r="AB31" s="62">
        <f t="shared" si="9"/>
        <v>271500</v>
      </c>
      <c r="AC31" s="62">
        <f t="shared" si="9"/>
        <v>285300</v>
      </c>
      <c r="AD31" s="62">
        <f t="shared" si="9"/>
        <v>215720</v>
      </c>
      <c r="AE31" s="62">
        <f t="shared" si="9"/>
        <v>296540</v>
      </c>
      <c r="AF31" s="62">
        <f t="shared" si="9"/>
        <v>213300</v>
      </c>
      <c r="AG31" s="62">
        <f t="shared" si="9"/>
        <v>209510</v>
      </c>
      <c r="AH31" s="62">
        <f t="shared" si="9"/>
        <v>212370</v>
      </c>
      <c r="AI31" s="62">
        <f t="shared" si="9"/>
        <v>213300</v>
      </c>
      <c r="AJ31" s="62">
        <f t="shared" si="9"/>
        <v>214700</v>
      </c>
      <c r="AK31" s="63"/>
      <c r="AL31" s="57"/>
      <c r="AM31" s="57"/>
      <c r="AN31" s="57"/>
      <c r="AO31" s="57"/>
      <c r="AP31" s="57"/>
      <c r="AQ31" s="57"/>
      <c r="AR31" s="57"/>
      <c r="AS31" s="57"/>
      <c r="AT31" s="57"/>
    </row>
    <row r="32" spans="1:46" s="3" customFormat="1" ht="12.75">
      <c r="A32" s="40"/>
      <c r="B32" s="40"/>
      <c r="C32" s="40"/>
      <c r="D32" s="40"/>
      <c r="E32" s="40"/>
      <c r="F32" s="40"/>
      <c r="G32" s="40"/>
      <c r="H32" s="40"/>
      <c r="I32" s="40"/>
      <c r="J32" s="40" t="s">
        <v>39</v>
      </c>
      <c r="K32" s="40"/>
      <c r="L32" s="64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57"/>
      <c r="AM32" s="57"/>
      <c r="AN32" s="57"/>
      <c r="AO32" s="57"/>
      <c r="AP32" s="57"/>
      <c r="AQ32" s="57"/>
      <c r="AR32" s="57"/>
      <c r="AS32" s="57"/>
      <c r="AT32" s="57"/>
    </row>
    <row r="33" spans="1:46" ht="22.5">
      <c r="A33" s="37">
        <f>A29+1</f>
        <v>18</v>
      </c>
      <c r="B33" s="67" t="s">
        <v>118</v>
      </c>
      <c r="C33" s="37">
        <v>221004</v>
      </c>
      <c r="D33" s="37" t="s">
        <v>22</v>
      </c>
      <c r="E33" s="37"/>
      <c r="F33" s="37"/>
      <c r="G33" s="37"/>
      <c r="H33" s="37">
        <v>1</v>
      </c>
      <c r="I33" s="37">
        <v>41</v>
      </c>
      <c r="J33" s="37" t="s">
        <v>5</v>
      </c>
      <c r="K33" s="37" t="s">
        <v>3</v>
      </c>
      <c r="L33" s="68">
        <v>15000</v>
      </c>
      <c r="M33" s="44">
        <v>0</v>
      </c>
      <c r="N33" s="68">
        <v>20000</v>
      </c>
      <c r="O33" s="68">
        <v>15000</v>
      </c>
      <c r="P33" s="68">
        <v>500</v>
      </c>
      <c r="Q33" s="68">
        <v>500</v>
      </c>
      <c r="R33" s="68">
        <v>500</v>
      </c>
      <c r="S33" s="68">
        <v>2500</v>
      </c>
      <c r="T33" s="49">
        <v>2600</v>
      </c>
      <c r="U33" s="68">
        <v>2600</v>
      </c>
      <c r="V33" s="49">
        <v>2600</v>
      </c>
      <c r="W33" s="49">
        <v>2800</v>
      </c>
      <c r="X33" s="49">
        <v>2800</v>
      </c>
      <c r="Y33" s="49">
        <v>2800</v>
      </c>
      <c r="Z33" s="49">
        <v>2800</v>
      </c>
      <c r="AA33" s="49">
        <v>2800</v>
      </c>
      <c r="AB33" s="49">
        <v>2800</v>
      </c>
      <c r="AC33" s="49">
        <v>2400</v>
      </c>
      <c r="AD33" s="49">
        <v>3370</v>
      </c>
      <c r="AE33" s="49">
        <v>1650</v>
      </c>
      <c r="AF33" s="49">
        <v>2800</v>
      </c>
      <c r="AG33" s="49">
        <v>2160</v>
      </c>
      <c r="AH33" s="49">
        <v>2700</v>
      </c>
      <c r="AI33" s="49">
        <v>2700</v>
      </c>
      <c r="AJ33" s="49">
        <v>2700</v>
      </c>
      <c r="AK33" s="74" t="s">
        <v>247</v>
      </c>
      <c r="AL33" s="24"/>
      <c r="AM33" s="24"/>
      <c r="AN33" s="24"/>
      <c r="AO33" s="24"/>
      <c r="AP33" s="24"/>
      <c r="AQ33" s="24"/>
      <c r="AR33" s="24"/>
      <c r="AS33" s="24"/>
      <c r="AT33" s="24"/>
    </row>
    <row r="34" spans="1:46" ht="12.75">
      <c r="A34" s="70">
        <f aca="true" t="shared" si="10" ref="A34:A41">A33+1</f>
        <v>19</v>
      </c>
      <c r="B34" s="67" t="s">
        <v>118</v>
      </c>
      <c r="C34" s="70">
        <v>221004</v>
      </c>
      <c r="D34" s="70" t="s">
        <v>22</v>
      </c>
      <c r="E34" s="70"/>
      <c r="F34" s="70"/>
      <c r="G34" s="70"/>
      <c r="H34" s="70">
        <v>2</v>
      </c>
      <c r="I34" s="37">
        <v>41</v>
      </c>
      <c r="J34" s="70" t="s">
        <v>6</v>
      </c>
      <c r="K34" s="70" t="s">
        <v>3</v>
      </c>
      <c r="L34" s="49">
        <v>12000</v>
      </c>
      <c r="M34" s="44">
        <v>0</v>
      </c>
      <c r="N34" s="49">
        <v>15000</v>
      </c>
      <c r="O34" s="49">
        <v>15000</v>
      </c>
      <c r="P34" s="68">
        <v>570</v>
      </c>
      <c r="Q34" s="68">
        <v>550</v>
      </c>
      <c r="R34" s="68">
        <v>550</v>
      </c>
      <c r="S34" s="68">
        <v>550</v>
      </c>
      <c r="T34" s="49">
        <v>600</v>
      </c>
      <c r="U34" s="68">
        <v>600</v>
      </c>
      <c r="V34" s="49">
        <v>600</v>
      </c>
      <c r="W34" s="49">
        <v>700</v>
      </c>
      <c r="X34" s="49">
        <v>700</v>
      </c>
      <c r="Y34" s="49">
        <v>700</v>
      </c>
      <c r="Z34" s="49">
        <v>700</v>
      </c>
      <c r="AA34" s="49">
        <v>700</v>
      </c>
      <c r="AB34" s="49">
        <v>700</v>
      </c>
      <c r="AC34" s="49">
        <v>810</v>
      </c>
      <c r="AD34" s="49">
        <v>530</v>
      </c>
      <c r="AE34" s="49">
        <v>1020</v>
      </c>
      <c r="AF34" s="49">
        <v>810</v>
      </c>
      <c r="AG34" s="49">
        <v>740</v>
      </c>
      <c r="AH34" s="49">
        <v>810</v>
      </c>
      <c r="AI34" s="49">
        <v>810</v>
      </c>
      <c r="AJ34" s="49">
        <v>810</v>
      </c>
      <c r="AK34" s="7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1:46" ht="12.75">
      <c r="A35" s="70">
        <f t="shared" si="10"/>
        <v>20</v>
      </c>
      <c r="B35" s="67" t="s">
        <v>118</v>
      </c>
      <c r="C35" s="70">
        <v>221004</v>
      </c>
      <c r="D35" s="70" t="s">
        <v>22</v>
      </c>
      <c r="E35" s="70"/>
      <c r="F35" s="70"/>
      <c r="G35" s="70"/>
      <c r="H35" s="70">
        <v>3</v>
      </c>
      <c r="I35" s="37">
        <v>41</v>
      </c>
      <c r="J35" s="70" t="s">
        <v>218</v>
      </c>
      <c r="K35" s="70" t="s">
        <v>3</v>
      </c>
      <c r="L35" s="49">
        <v>120000</v>
      </c>
      <c r="M35" s="44">
        <v>0</v>
      </c>
      <c r="N35" s="49">
        <v>120000</v>
      </c>
      <c r="O35" s="49">
        <v>115000</v>
      </c>
      <c r="P35" s="68">
        <v>4070</v>
      </c>
      <c r="Q35" s="68">
        <v>19430</v>
      </c>
      <c r="R35" s="68">
        <v>6000</v>
      </c>
      <c r="S35" s="68">
        <v>10300</v>
      </c>
      <c r="T35" s="49">
        <v>10500</v>
      </c>
      <c r="U35" s="68">
        <v>15600</v>
      </c>
      <c r="V35" s="49">
        <v>15900</v>
      </c>
      <c r="W35" s="49">
        <v>15900</v>
      </c>
      <c r="X35" s="49">
        <v>15900</v>
      </c>
      <c r="Y35" s="49">
        <v>15900</v>
      </c>
      <c r="Z35" s="49">
        <v>366750</v>
      </c>
      <c r="AA35" s="49">
        <v>366750</v>
      </c>
      <c r="AB35" s="49">
        <v>15100</v>
      </c>
      <c r="AC35" s="49">
        <v>10200</v>
      </c>
      <c r="AD35" s="49">
        <v>361490</v>
      </c>
      <c r="AE35" s="49">
        <v>8270</v>
      </c>
      <c r="AF35" s="49">
        <v>15100</v>
      </c>
      <c r="AG35" s="49">
        <v>5240</v>
      </c>
      <c r="AH35" s="49">
        <v>14100</v>
      </c>
      <c r="AI35" s="49">
        <v>14100</v>
      </c>
      <c r="AJ35" s="49">
        <v>14100</v>
      </c>
      <c r="AK35" s="74" t="s">
        <v>264</v>
      </c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ht="33.75">
      <c r="A36" s="91" t="s">
        <v>214</v>
      </c>
      <c r="B36" s="67" t="s">
        <v>118</v>
      </c>
      <c r="C36" s="70">
        <v>221004</v>
      </c>
      <c r="D36" s="70" t="s">
        <v>22</v>
      </c>
      <c r="E36" s="70"/>
      <c r="F36" s="70"/>
      <c r="G36" s="70"/>
      <c r="H36" s="70">
        <v>8</v>
      </c>
      <c r="I36" s="37">
        <v>41</v>
      </c>
      <c r="J36" s="70" t="s">
        <v>215</v>
      </c>
      <c r="K36" s="70"/>
      <c r="L36" s="49"/>
      <c r="M36" s="44"/>
      <c r="N36" s="49"/>
      <c r="O36" s="49"/>
      <c r="P36" s="68"/>
      <c r="Q36" s="68"/>
      <c r="R36" s="68"/>
      <c r="S36" s="68"/>
      <c r="T36" s="49"/>
      <c r="U36" s="68"/>
      <c r="V36" s="68"/>
      <c r="W36" s="68"/>
      <c r="X36" s="68"/>
      <c r="Y36" s="68"/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49">
        <v>0</v>
      </c>
      <c r="AK36" s="74" t="s">
        <v>220</v>
      </c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ht="12.75" customHeight="1" hidden="1">
      <c r="A37" s="70">
        <f>A35+1</f>
        <v>21</v>
      </c>
      <c r="B37" s="70" t="s">
        <v>1</v>
      </c>
      <c r="C37" s="70">
        <v>221004</v>
      </c>
      <c r="D37" s="70" t="s">
        <v>22</v>
      </c>
      <c r="E37" s="70"/>
      <c r="F37" s="70"/>
      <c r="G37" s="70"/>
      <c r="H37" s="70">
        <v>4</v>
      </c>
      <c r="I37" s="37">
        <v>41</v>
      </c>
      <c r="J37" s="70" t="s">
        <v>7</v>
      </c>
      <c r="K37" s="70" t="s">
        <v>3</v>
      </c>
      <c r="L37" s="49">
        <v>0</v>
      </c>
      <c r="M37" s="44">
        <v>0</v>
      </c>
      <c r="N37" s="49">
        <v>0</v>
      </c>
      <c r="O37" s="49">
        <v>0</v>
      </c>
      <c r="P37" s="68">
        <v>0</v>
      </c>
      <c r="Q37" s="68">
        <v>0</v>
      </c>
      <c r="R37" s="68">
        <v>0</v>
      </c>
      <c r="S37" s="68">
        <v>0</v>
      </c>
      <c r="T37" s="4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92"/>
      <c r="AK37" s="7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1:46" ht="12.75" customHeight="1" hidden="1">
      <c r="A38" s="70">
        <f t="shared" si="10"/>
        <v>22</v>
      </c>
      <c r="B38" s="70" t="s">
        <v>1</v>
      </c>
      <c r="C38" s="70">
        <v>221004</v>
      </c>
      <c r="D38" s="70" t="s">
        <v>22</v>
      </c>
      <c r="E38" s="70"/>
      <c r="F38" s="70"/>
      <c r="G38" s="70" t="s">
        <v>2</v>
      </c>
      <c r="H38" s="70">
        <v>5</v>
      </c>
      <c r="I38" s="37">
        <v>41</v>
      </c>
      <c r="J38" s="70" t="s">
        <v>23</v>
      </c>
      <c r="K38" s="70" t="s">
        <v>3</v>
      </c>
      <c r="L38" s="49">
        <v>0</v>
      </c>
      <c r="M38" s="44">
        <v>0</v>
      </c>
      <c r="N38" s="49">
        <v>0</v>
      </c>
      <c r="O38" s="49">
        <v>0</v>
      </c>
      <c r="P38" s="68">
        <v>0</v>
      </c>
      <c r="Q38" s="68">
        <v>0</v>
      </c>
      <c r="R38" s="68">
        <v>0</v>
      </c>
      <c r="S38" s="68">
        <v>0</v>
      </c>
      <c r="T38" s="49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92"/>
      <c r="AK38" s="7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ht="67.5">
      <c r="A39" s="93">
        <f t="shared" si="10"/>
        <v>23</v>
      </c>
      <c r="B39" s="67" t="s">
        <v>118</v>
      </c>
      <c r="C39" s="93">
        <v>221004</v>
      </c>
      <c r="D39" s="93" t="s">
        <v>22</v>
      </c>
      <c r="E39" s="93"/>
      <c r="F39" s="93"/>
      <c r="G39" s="93"/>
      <c r="H39" s="70">
        <v>6</v>
      </c>
      <c r="I39" s="37">
        <v>41</v>
      </c>
      <c r="J39" s="94" t="s">
        <v>201</v>
      </c>
      <c r="K39" s="93" t="s">
        <v>3</v>
      </c>
      <c r="L39" s="95">
        <v>74000</v>
      </c>
      <c r="M39" s="44">
        <v>0</v>
      </c>
      <c r="N39" s="95">
        <v>74000</v>
      </c>
      <c r="O39" s="95">
        <v>80000</v>
      </c>
      <c r="P39" s="49">
        <v>2330</v>
      </c>
      <c r="Q39" s="49">
        <v>2380</v>
      </c>
      <c r="R39" s="68">
        <v>2380</v>
      </c>
      <c r="S39" s="68">
        <v>2380</v>
      </c>
      <c r="T39" s="49">
        <v>2800</v>
      </c>
      <c r="U39" s="68">
        <v>2800</v>
      </c>
      <c r="V39" s="49">
        <v>2800</v>
      </c>
      <c r="W39" s="49">
        <v>3700</v>
      </c>
      <c r="X39" s="49">
        <v>3700</v>
      </c>
      <c r="Y39" s="49">
        <v>3700</v>
      </c>
      <c r="Z39" s="49">
        <v>3700</v>
      </c>
      <c r="AA39" s="49">
        <v>3700</v>
      </c>
      <c r="AB39" s="49">
        <v>3700</v>
      </c>
      <c r="AC39" s="49">
        <v>3470</v>
      </c>
      <c r="AD39" s="49">
        <v>4820</v>
      </c>
      <c r="AE39" s="49">
        <v>3250</v>
      </c>
      <c r="AF39" s="49">
        <v>3700</v>
      </c>
      <c r="AG39" s="49">
        <v>2230</v>
      </c>
      <c r="AH39" s="49">
        <v>3700</v>
      </c>
      <c r="AI39" s="49">
        <v>3700</v>
      </c>
      <c r="AJ39" s="49">
        <v>3700</v>
      </c>
      <c r="AK39" s="74" t="s">
        <v>248</v>
      </c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ht="13.5" thickBot="1">
      <c r="A40" s="93">
        <f t="shared" si="10"/>
        <v>24</v>
      </c>
      <c r="B40" s="67" t="s">
        <v>118</v>
      </c>
      <c r="C40" s="70">
        <v>221004</v>
      </c>
      <c r="D40" s="70" t="s">
        <v>22</v>
      </c>
      <c r="E40" s="70"/>
      <c r="F40" s="70"/>
      <c r="G40" s="70"/>
      <c r="H40" s="37">
        <v>7</v>
      </c>
      <c r="I40" s="37">
        <v>41</v>
      </c>
      <c r="J40" s="70" t="s">
        <v>8</v>
      </c>
      <c r="K40" s="70" t="s">
        <v>3</v>
      </c>
      <c r="L40" s="95">
        <v>100000</v>
      </c>
      <c r="M40" s="44">
        <v>0</v>
      </c>
      <c r="N40" s="95">
        <v>100000</v>
      </c>
      <c r="O40" s="95">
        <v>250000</v>
      </c>
      <c r="P40" s="48">
        <v>9960</v>
      </c>
      <c r="Q40" s="48">
        <v>5000</v>
      </c>
      <c r="R40" s="68">
        <v>5000</v>
      </c>
      <c r="S40" s="68">
        <v>5000</v>
      </c>
      <c r="T40" s="49">
        <v>14600</v>
      </c>
      <c r="U40" s="68">
        <v>9000</v>
      </c>
      <c r="V40" s="49">
        <v>4000</v>
      </c>
      <c r="W40" s="49">
        <v>4000</v>
      </c>
      <c r="X40" s="49">
        <v>5000</v>
      </c>
      <c r="Y40" s="49">
        <v>5000</v>
      </c>
      <c r="Z40" s="49">
        <v>5000</v>
      </c>
      <c r="AA40" s="49">
        <v>5000</v>
      </c>
      <c r="AB40" s="49">
        <v>5000</v>
      </c>
      <c r="AC40" s="49">
        <v>2500</v>
      </c>
      <c r="AD40" s="49">
        <v>890</v>
      </c>
      <c r="AE40" s="49">
        <v>4290</v>
      </c>
      <c r="AF40" s="49">
        <v>5000</v>
      </c>
      <c r="AG40" s="49">
        <v>1000</v>
      </c>
      <c r="AH40" s="49">
        <v>4000</v>
      </c>
      <c r="AI40" s="49">
        <v>4000</v>
      </c>
      <c r="AJ40" s="49">
        <v>4000</v>
      </c>
      <c r="AK40" s="7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ht="13.5" hidden="1" thickBot="1">
      <c r="A41" s="93">
        <f t="shared" si="10"/>
        <v>25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6"/>
      <c r="M41" s="96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s="3" customFormat="1" ht="13.5" hidden="1" thickBot="1">
      <c r="A42" s="52"/>
      <c r="B42" s="53"/>
      <c r="C42" s="53"/>
      <c r="D42" s="53"/>
      <c r="E42" s="53"/>
      <c r="F42" s="53"/>
      <c r="G42" s="53"/>
      <c r="H42" s="97"/>
      <c r="I42" s="13"/>
      <c r="J42" s="98" t="s">
        <v>11</v>
      </c>
      <c r="K42" s="53"/>
      <c r="L42" s="54">
        <f aca="true" t="shared" si="11" ref="L42:AJ42">SUM(L33:L41)</f>
        <v>321000</v>
      </c>
      <c r="M42" s="54">
        <f t="shared" si="11"/>
        <v>0</v>
      </c>
      <c r="N42" s="55">
        <f t="shared" si="11"/>
        <v>329000</v>
      </c>
      <c r="O42" s="55">
        <f t="shared" si="11"/>
        <v>475000</v>
      </c>
      <c r="P42" s="55">
        <f t="shared" si="11"/>
        <v>17430</v>
      </c>
      <c r="Q42" s="55">
        <f t="shared" si="11"/>
        <v>27860</v>
      </c>
      <c r="R42" s="55">
        <f t="shared" si="11"/>
        <v>14430</v>
      </c>
      <c r="S42" s="55">
        <f t="shared" si="11"/>
        <v>20730</v>
      </c>
      <c r="T42" s="55">
        <f t="shared" si="11"/>
        <v>31100</v>
      </c>
      <c r="U42" s="55">
        <f t="shared" si="11"/>
        <v>30600</v>
      </c>
      <c r="V42" s="55">
        <f t="shared" si="11"/>
        <v>25900</v>
      </c>
      <c r="W42" s="55">
        <f t="shared" si="11"/>
        <v>27100</v>
      </c>
      <c r="X42" s="55">
        <f t="shared" si="11"/>
        <v>28100</v>
      </c>
      <c r="Y42" s="55">
        <f t="shared" si="11"/>
        <v>28100</v>
      </c>
      <c r="Z42" s="55">
        <f t="shared" si="11"/>
        <v>378950</v>
      </c>
      <c r="AA42" s="55">
        <f t="shared" si="11"/>
        <v>378950</v>
      </c>
      <c r="AB42" s="55">
        <f t="shared" si="11"/>
        <v>27300</v>
      </c>
      <c r="AC42" s="55">
        <f t="shared" si="11"/>
        <v>19380</v>
      </c>
      <c r="AD42" s="55">
        <f t="shared" si="11"/>
        <v>371100</v>
      </c>
      <c r="AE42" s="55">
        <f t="shared" si="11"/>
        <v>18480</v>
      </c>
      <c r="AF42" s="55">
        <f t="shared" si="11"/>
        <v>27410</v>
      </c>
      <c r="AG42" s="55">
        <f t="shared" si="11"/>
        <v>11370</v>
      </c>
      <c r="AH42" s="55">
        <f t="shared" si="11"/>
        <v>25310</v>
      </c>
      <c r="AI42" s="55">
        <f t="shared" si="11"/>
        <v>25310</v>
      </c>
      <c r="AJ42" s="55">
        <f t="shared" si="11"/>
        <v>25310</v>
      </c>
      <c r="AK42" s="56"/>
      <c r="AL42" s="57"/>
      <c r="AM42" s="57"/>
      <c r="AN42" s="57"/>
      <c r="AO42" s="57"/>
      <c r="AP42" s="57"/>
      <c r="AQ42" s="57"/>
      <c r="AR42" s="57"/>
      <c r="AS42" s="57"/>
      <c r="AT42" s="57"/>
    </row>
    <row r="43" spans="1:46" s="3" customFormat="1" ht="13.5" thickBot="1">
      <c r="A43" s="59"/>
      <c r="B43" s="60"/>
      <c r="C43" s="60"/>
      <c r="D43" s="60"/>
      <c r="E43" s="60"/>
      <c r="F43" s="60"/>
      <c r="G43" s="60"/>
      <c r="H43" s="60"/>
      <c r="I43" s="99"/>
      <c r="J43" s="60" t="s">
        <v>40</v>
      </c>
      <c r="K43" s="60"/>
      <c r="L43" s="61">
        <f aca="true" t="shared" si="12" ref="L43:AJ43">L42</f>
        <v>321000</v>
      </c>
      <c r="M43" s="61">
        <f t="shared" si="12"/>
        <v>0</v>
      </c>
      <c r="N43" s="62">
        <f t="shared" si="12"/>
        <v>329000</v>
      </c>
      <c r="O43" s="62">
        <f t="shared" si="12"/>
        <v>475000</v>
      </c>
      <c r="P43" s="62">
        <f t="shared" si="12"/>
        <v>17430</v>
      </c>
      <c r="Q43" s="62">
        <f t="shared" si="12"/>
        <v>27860</v>
      </c>
      <c r="R43" s="62">
        <f t="shared" si="12"/>
        <v>14430</v>
      </c>
      <c r="S43" s="62">
        <f t="shared" si="12"/>
        <v>20730</v>
      </c>
      <c r="T43" s="62">
        <f t="shared" si="12"/>
        <v>31100</v>
      </c>
      <c r="U43" s="62">
        <f t="shared" si="12"/>
        <v>30600</v>
      </c>
      <c r="V43" s="62">
        <f t="shared" si="12"/>
        <v>25900</v>
      </c>
      <c r="W43" s="62">
        <f t="shared" si="12"/>
        <v>27100</v>
      </c>
      <c r="X43" s="62">
        <f t="shared" si="12"/>
        <v>28100</v>
      </c>
      <c r="Y43" s="62">
        <f t="shared" si="12"/>
        <v>28100</v>
      </c>
      <c r="Z43" s="62">
        <f t="shared" si="12"/>
        <v>378950</v>
      </c>
      <c r="AA43" s="62">
        <f t="shared" si="12"/>
        <v>378950</v>
      </c>
      <c r="AB43" s="62">
        <f t="shared" si="12"/>
        <v>27300</v>
      </c>
      <c r="AC43" s="62">
        <f t="shared" si="12"/>
        <v>19380</v>
      </c>
      <c r="AD43" s="62">
        <f t="shared" si="12"/>
        <v>371100</v>
      </c>
      <c r="AE43" s="62">
        <f t="shared" si="12"/>
        <v>18480</v>
      </c>
      <c r="AF43" s="62">
        <f t="shared" si="12"/>
        <v>27410</v>
      </c>
      <c r="AG43" s="62">
        <f t="shared" si="12"/>
        <v>11370</v>
      </c>
      <c r="AH43" s="62">
        <f t="shared" si="12"/>
        <v>25310</v>
      </c>
      <c r="AI43" s="62">
        <f t="shared" si="12"/>
        <v>25310</v>
      </c>
      <c r="AJ43" s="62">
        <f t="shared" si="12"/>
        <v>25310</v>
      </c>
      <c r="AK43" s="63"/>
      <c r="AL43" s="57"/>
      <c r="AM43" s="57"/>
      <c r="AN43" s="57"/>
      <c r="AO43" s="57"/>
      <c r="AP43" s="57"/>
      <c r="AQ43" s="57"/>
      <c r="AR43" s="57"/>
      <c r="AS43" s="57"/>
      <c r="AT43" s="57"/>
    </row>
    <row r="44" spans="1:46" s="3" customFormat="1" ht="12.75">
      <c r="A44" s="40"/>
      <c r="B44" s="40"/>
      <c r="C44" s="40"/>
      <c r="D44" s="40"/>
      <c r="E44" s="40"/>
      <c r="F44" s="40"/>
      <c r="G44" s="40"/>
      <c r="H44" s="40"/>
      <c r="I44" s="37"/>
      <c r="J44" s="40" t="s">
        <v>41</v>
      </c>
      <c r="K44" s="40"/>
      <c r="L44" s="6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  <c r="AL44" s="57"/>
      <c r="AM44" s="57"/>
      <c r="AN44" s="57"/>
      <c r="AO44" s="57"/>
      <c r="AP44" s="57"/>
      <c r="AQ44" s="57"/>
      <c r="AR44" s="57"/>
      <c r="AS44" s="57"/>
      <c r="AT44" s="57"/>
    </row>
    <row r="45" spans="1:46" s="3" customFormat="1" ht="12.75">
      <c r="A45" s="100">
        <f>A41+1</f>
        <v>26</v>
      </c>
      <c r="B45" s="67" t="s">
        <v>118</v>
      </c>
      <c r="C45" s="45">
        <v>222003</v>
      </c>
      <c r="D45" s="45" t="s">
        <v>22</v>
      </c>
      <c r="E45" s="45"/>
      <c r="F45" s="45"/>
      <c r="G45" s="45"/>
      <c r="H45" s="37"/>
      <c r="I45" s="37">
        <v>41</v>
      </c>
      <c r="J45" s="100" t="s">
        <v>32</v>
      </c>
      <c r="K45" s="45"/>
      <c r="L45" s="48">
        <v>6000</v>
      </c>
      <c r="M45" s="76">
        <v>0</v>
      </c>
      <c r="N45" s="48">
        <v>7000</v>
      </c>
      <c r="O45" s="48">
        <v>3000</v>
      </c>
      <c r="P45" s="48">
        <v>170</v>
      </c>
      <c r="Q45" s="48">
        <v>200</v>
      </c>
      <c r="R45" s="49">
        <v>700</v>
      </c>
      <c r="S45" s="49">
        <v>700</v>
      </c>
      <c r="T45" s="49">
        <v>800</v>
      </c>
      <c r="U45" s="68">
        <v>800</v>
      </c>
      <c r="V45" s="49">
        <v>800</v>
      </c>
      <c r="W45" s="49">
        <v>800</v>
      </c>
      <c r="X45" s="49">
        <v>800</v>
      </c>
      <c r="Y45" s="49">
        <v>800</v>
      </c>
      <c r="Z45" s="49">
        <v>800</v>
      </c>
      <c r="AA45" s="49">
        <v>800</v>
      </c>
      <c r="AB45" s="49">
        <v>800</v>
      </c>
      <c r="AC45" s="49">
        <v>800</v>
      </c>
      <c r="AD45" s="49">
        <v>310</v>
      </c>
      <c r="AE45" s="49">
        <v>1150</v>
      </c>
      <c r="AF45" s="49">
        <v>800</v>
      </c>
      <c r="AG45" s="49">
        <v>300</v>
      </c>
      <c r="AH45" s="49">
        <v>800</v>
      </c>
      <c r="AI45" s="49">
        <v>800</v>
      </c>
      <c r="AJ45" s="49">
        <v>800</v>
      </c>
      <c r="AK45" s="74"/>
      <c r="AL45" s="57"/>
      <c r="AM45" s="57"/>
      <c r="AN45" s="57"/>
      <c r="AO45" s="57"/>
      <c r="AP45" s="57"/>
      <c r="AQ45" s="57"/>
      <c r="AR45" s="57"/>
      <c r="AS45" s="57"/>
      <c r="AT45" s="57"/>
    </row>
    <row r="46" spans="1:46" ht="12.75">
      <c r="A46" s="70">
        <f>A45+1</f>
        <v>27</v>
      </c>
      <c r="B46" s="67" t="s">
        <v>118</v>
      </c>
      <c r="C46" s="70">
        <v>223001</v>
      </c>
      <c r="D46" s="70" t="s">
        <v>22</v>
      </c>
      <c r="E46" s="70"/>
      <c r="F46" s="70"/>
      <c r="G46" s="70" t="s">
        <v>2</v>
      </c>
      <c r="H46" s="70">
        <v>1</v>
      </c>
      <c r="I46" s="37">
        <v>41</v>
      </c>
      <c r="J46" s="70" t="s">
        <v>84</v>
      </c>
      <c r="K46" s="70" t="s">
        <v>3</v>
      </c>
      <c r="L46" s="49">
        <v>5000</v>
      </c>
      <c r="M46" s="76">
        <v>0</v>
      </c>
      <c r="N46" s="49">
        <v>8000</v>
      </c>
      <c r="O46" s="49">
        <v>4000</v>
      </c>
      <c r="P46" s="49">
        <v>220</v>
      </c>
      <c r="Q46" s="49">
        <v>200</v>
      </c>
      <c r="R46" s="49">
        <v>300</v>
      </c>
      <c r="S46" s="49">
        <v>350</v>
      </c>
      <c r="T46" s="49">
        <v>500</v>
      </c>
      <c r="U46" s="68">
        <v>500</v>
      </c>
      <c r="V46" s="49">
        <v>600</v>
      </c>
      <c r="W46" s="49">
        <v>600</v>
      </c>
      <c r="X46" s="49">
        <v>700</v>
      </c>
      <c r="Y46" s="49">
        <v>700</v>
      </c>
      <c r="Z46" s="49">
        <v>600</v>
      </c>
      <c r="AA46" s="49">
        <v>500</v>
      </c>
      <c r="AB46" s="49">
        <v>500</v>
      </c>
      <c r="AC46" s="49">
        <v>500</v>
      </c>
      <c r="AD46" s="49">
        <v>300</v>
      </c>
      <c r="AE46" s="49">
        <v>100</v>
      </c>
      <c r="AF46" s="49">
        <v>500</v>
      </c>
      <c r="AG46" s="49">
        <v>200</v>
      </c>
      <c r="AH46" s="49">
        <v>200</v>
      </c>
      <c r="AI46" s="49">
        <v>200</v>
      </c>
      <c r="AJ46" s="49">
        <v>200</v>
      </c>
      <c r="AK46" s="7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6" ht="22.5">
      <c r="A47" s="70">
        <f aca="true" t="shared" si="13" ref="A47:A57">A46+1</f>
        <v>28</v>
      </c>
      <c r="B47" s="67" t="s">
        <v>118</v>
      </c>
      <c r="C47" s="70">
        <v>223001</v>
      </c>
      <c r="D47" s="70" t="s">
        <v>22</v>
      </c>
      <c r="E47" s="70"/>
      <c r="F47" s="70"/>
      <c r="G47" s="70"/>
      <c r="H47" s="70">
        <v>2</v>
      </c>
      <c r="I47" s="37">
        <v>41</v>
      </c>
      <c r="J47" s="70" t="s">
        <v>128</v>
      </c>
      <c r="K47" s="70"/>
      <c r="L47" s="49">
        <v>10000</v>
      </c>
      <c r="M47" s="76">
        <v>0</v>
      </c>
      <c r="N47" s="49">
        <v>10000</v>
      </c>
      <c r="O47" s="49">
        <v>10000</v>
      </c>
      <c r="P47" s="49">
        <v>1210</v>
      </c>
      <c r="Q47" s="49">
        <v>1210</v>
      </c>
      <c r="R47" s="49">
        <v>1210</v>
      </c>
      <c r="S47" s="49">
        <v>1210</v>
      </c>
      <c r="T47" s="49">
        <v>1210</v>
      </c>
      <c r="U47" s="68">
        <v>1210</v>
      </c>
      <c r="V47" s="49">
        <v>1210</v>
      </c>
      <c r="W47" s="49">
        <v>1100</v>
      </c>
      <c r="X47" s="49">
        <v>1000</v>
      </c>
      <c r="Y47" s="49">
        <v>800</v>
      </c>
      <c r="Z47" s="49">
        <v>800</v>
      </c>
      <c r="AA47" s="49">
        <v>800</v>
      </c>
      <c r="AB47" s="49">
        <v>800</v>
      </c>
      <c r="AC47" s="49">
        <v>800</v>
      </c>
      <c r="AD47" s="49">
        <v>70</v>
      </c>
      <c r="AE47" s="49">
        <v>800</v>
      </c>
      <c r="AF47" s="49">
        <v>800</v>
      </c>
      <c r="AG47" s="49">
        <v>1750</v>
      </c>
      <c r="AH47" s="49">
        <v>1000</v>
      </c>
      <c r="AI47" s="49">
        <v>1000</v>
      </c>
      <c r="AJ47" s="49">
        <v>1000</v>
      </c>
      <c r="AK47" s="74" t="s">
        <v>249</v>
      </c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6" ht="22.5">
      <c r="A48" s="70">
        <f t="shared" si="13"/>
        <v>29</v>
      </c>
      <c r="B48" s="67" t="s">
        <v>118</v>
      </c>
      <c r="C48" s="70">
        <v>223001</v>
      </c>
      <c r="D48" s="70" t="s">
        <v>22</v>
      </c>
      <c r="E48" s="70"/>
      <c r="F48" s="70"/>
      <c r="G48" s="70"/>
      <c r="H48" s="70">
        <v>3</v>
      </c>
      <c r="I48" s="37">
        <v>41</v>
      </c>
      <c r="J48" s="101" t="s">
        <v>202</v>
      </c>
      <c r="K48" s="70" t="s">
        <v>3</v>
      </c>
      <c r="L48" s="49">
        <v>4000</v>
      </c>
      <c r="M48" s="76">
        <v>0</v>
      </c>
      <c r="N48" s="49">
        <v>5000</v>
      </c>
      <c r="O48" s="49">
        <v>5000</v>
      </c>
      <c r="P48" s="49">
        <v>170</v>
      </c>
      <c r="Q48" s="49">
        <v>170</v>
      </c>
      <c r="R48" s="49">
        <v>170</v>
      </c>
      <c r="S48" s="49">
        <v>170</v>
      </c>
      <c r="T48" s="49">
        <v>170</v>
      </c>
      <c r="U48" s="68">
        <v>170</v>
      </c>
      <c r="V48" s="49">
        <v>170</v>
      </c>
      <c r="W48" s="49">
        <v>170</v>
      </c>
      <c r="X48" s="49">
        <v>170</v>
      </c>
      <c r="Y48" s="49">
        <v>170</v>
      </c>
      <c r="Z48" s="49">
        <v>920</v>
      </c>
      <c r="AA48" s="49">
        <v>980</v>
      </c>
      <c r="AB48" s="49">
        <v>1100</v>
      </c>
      <c r="AC48" s="49">
        <v>1460</v>
      </c>
      <c r="AD48" s="49">
        <v>950</v>
      </c>
      <c r="AE48" s="49">
        <v>1360</v>
      </c>
      <c r="AF48" s="49">
        <v>1400</v>
      </c>
      <c r="AG48" s="49">
        <v>1400</v>
      </c>
      <c r="AH48" s="49">
        <v>1400</v>
      </c>
      <c r="AI48" s="49">
        <v>1400</v>
      </c>
      <c r="AJ48" s="49">
        <v>1400</v>
      </c>
      <c r="AK48" s="7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 ht="12.75">
      <c r="A49" s="70">
        <f t="shared" si="13"/>
        <v>30</v>
      </c>
      <c r="B49" s="67" t="s">
        <v>118</v>
      </c>
      <c r="C49" s="70">
        <v>223001</v>
      </c>
      <c r="D49" s="70" t="s">
        <v>22</v>
      </c>
      <c r="E49" s="70"/>
      <c r="F49" s="70"/>
      <c r="G49" s="70" t="s">
        <v>2</v>
      </c>
      <c r="H49" s="70">
        <v>4</v>
      </c>
      <c r="I49" s="37">
        <v>41</v>
      </c>
      <c r="J49" s="70" t="s">
        <v>85</v>
      </c>
      <c r="K49" s="70" t="s">
        <v>3</v>
      </c>
      <c r="L49" s="49">
        <v>1000</v>
      </c>
      <c r="M49" s="76">
        <v>0</v>
      </c>
      <c r="N49" s="49">
        <v>1000</v>
      </c>
      <c r="O49" s="49">
        <v>1000</v>
      </c>
      <c r="P49" s="49">
        <v>30</v>
      </c>
      <c r="Q49" s="49">
        <v>30</v>
      </c>
      <c r="R49" s="49">
        <v>30</v>
      </c>
      <c r="S49" s="49">
        <v>30</v>
      </c>
      <c r="T49" s="49">
        <v>30</v>
      </c>
      <c r="U49" s="68">
        <v>30</v>
      </c>
      <c r="V49" s="49">
        <v>30</v>
      </c>
      <c r="W49" s="49">
        <v>30</v>
      </c>
      <c r="X49" s="49">
        <v>30</v>
      </c>
      <c r="Y49" s="49">
        <v>30</v>
      </c>
      <c r="Z49" s="49">
        <v>30</v>
      </c>
      <c r="AA49" s="49">
        <v>30</v>
      </c>
      <c r="AB49" s="49">
        <v>30</v>
      </c>
      <c r="AC49" s="49">
        <v>30</v>
      </c>
      <c r="AD49" s="49">
        <v>10</v>
      </c>
      <c r="AE49" s="49">
        <v>20</v>
      </c>
      <c r="AF49" s="49">
        <v>30</v>
      </c>
      <c r="AG49" s="49">
        <v>20</v>
      </c>
      <c r="AH49" s="49">
        <v>20</v>
      </c>
      <c r="AI49" s="49">
        <v>20</v>
      </c>
      <c r="AJ49" s="49">
        <v>20</v>
      </c>
      <c r="AK49" s="7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ht="22.5">
      <c r="A50" s="70">
        <f t="shared" si="13"/>
        <v>31</v>
      </c>
      <c r="B50" s="67" t="s">
        <v>118</v>
      </c>
      <c r="C50" s="70">
        <v>223001</v>
      </c>
      <c r="D50" s="70" t="s">
        <v>22</v>
      </c>
      <c r="E50" s="70"/>
      <c r="F50" s="70"/>
      <c r="G50" s="70" t="s">
        <v>2</v>
      </c>
      <c r="H50" s="70">
        <v>5</v>
      </c>
      <c r="I50" s="37">
        <v>41</v>
      </c>
      <c r="J50" s="70" t="s">
        <v>86</v>
      </c>
      <c r="K50" s="70" t="s">
        <v>3</v>
      </c>
      <c r="L50" s="49">
        <v>3000</v>
      </c>
      <c r="M50" s="76">
        <v>0</v>
      </c>
      <c r="N50" s="49">
        <v>3000</v>
      </c>
      <c r="O50" s="49">
        <v>2000</v>
      </c>
      <c r="P50" s="49">
        <v>70</v>
      </c>
      <c r="Q50" s="49">
        <v>70</v>
      </c>
      <c r="R50" s="49">
        <v>70</v>
      </c>
      <c r="S50" s="49">
        <v>70</v>
      </c>
      <c r="T50" s="49">
        <v>70</v>
      </c>
      <c r="U50" s="68">
        <v>70</v>
      </c>
      <c r="V50" s="49">
        <v>70</v>
      </c>
      <c r="W50" s="49">
        <v>70</v>
      </c>
      <c r="X50" s="49">
        <v>70</v>
      </c>
      <c r="Y50" s="49">
        <v>160</v>
      </c>
      <c r="Z50" s="49">
        <v>160</v>
      </c>
      <c r="AA50" s="49">
        <v>160</v>
      </c>
      <c r="AB50" s="49">
        <v>160</v>
      </c>
      <c r="AC50" s="49">
        <v>30</v>
      </c>
      <c r="AD50" s="49">
        <v>120</v>
      </c>
      <c r="AE50" s="49">
        <v>30</v>
      </c>
      <c r="AF50" s="49">
        <v>160</v>
      </c>
      <c r="AG50" s="49">
        <v>80</v>
      </c>
      <c r="AH50" s="49">
        <v>160</v>
      </c>
      <c r="AI50" s="49">
        <v>160</v>
      </c>
      <c r="AJ50" s="49">
        <v>160</v>
      </c>
      <c r="AK50" s="74" t="s">
        <v>182</v>
      </c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49" ht="22.5">
      <c r="A51" s="70">
        <f t="shared" si="13"/>
        <v>32</v>
      </c>
      <c r="B51" s="67" t="s">
        <v>118</v>
      </c>
      <c r="C51" s="102">
        <v>223001</v>
      </c>
      <c r="D51" s="70" t="s">
        <v>22</v>
      </c>
      <c r="E51" s="70"/>
      <c r="F51" s="70"/>
      <c r="G51" s="70"/>
      <c r="H51" s="70">
        <v>6</v>
      </c>
      <c r="I51" s="37">
        <v>41</v>
      </c>
      <c r="J51" s="70" t="s">
        <v>87</v>
      </c>
      <c r="K51" s="70" t="s">
        <v>3</v>
      </c>
      <c r="L51" s="49">
        <v>2320000</v>
      </c>
      <c r="M51" s="76">
        <v>710000</v>
      </c>
      <c r="N51" s="49">
        <v>4277000</v>
      </c>
      <c r="O51" s="49">
        <v>2936000</v>
      </c>
      <c r="P51" s="49">
        <v>97600</v>
      </c>
      <c r="Q51" s="49">
        <v>97750</v>
      </c>
      <c r="R51" s="49">
        <v>98200</v>
      </c>
      <c r="S51" s="49">
        <v>107960</v>
      </c>
      <c r="T51" s="49">
        <v>108960</v>
      </c>
      <c r="U51" s="49">
        <v>108960</v>
      </c>
      <c r="V51" s="49">
        <v>108960</v>
      </c>
      <c r="W51" s="49">
        <v>108960</v>
      </c>
      <c r="X51" s="49">
        <v>108960</v>
      </c>
      <c r="Y51" s="49">
        <v>108960</v>
      </c>
      <c r="Z51" s="49">
        <v>108960</v>
      </c>
      <c r="AA51" s="49">
        <v>108960</v>
      </c>
      <c r="AB51" s="49">
        <v>108960</v>
      </c>
      <c r="AC51" s="49">
        <v>98960</v>
      </c>
      <c r="AD51" s="49">
        <v>40900</v>
      </c>
      <c r="AE51" s="49">
        <v>45460</v>
      </c>
      <c r="AF51" s="49">
        <v>95960</v>
      </c>
      <c r="AG51" s="49">
        <v>68200</v>
      </c>
      <c r="AH51" s="49">
        <v>94230</v>
      </c>
      <c r="AI51" s="49">
        <v>96180</v>
      </c>
      <c r="AJ51" s="49">
        <v>98320</v>
      </c>
      <c r="AK51" s="69" t="s">
        <v>265</v>
      </c>
      <c r="AL51" s="103"/>
      <c r="AM51" s="80"/>
      <c r="AN51" s="24"/>
      <c r="AO51" s="104"/>
      <c r="AP51" s="24"/>
      <c r="AQ51" s="104"/>
      <c r="AR51" s="24"/>
      <c r="AS51" s="104"/>
      <c r="AT51" s="24"/>
      <c r="AU51" s="4"/>
      <c r="AW51" s="4"/>
    </row>
    <row r="52" spans="1:46" ht="45">
      <c r="A52" s="93">
        <f t="shared" si="13"/>
        <v>33</v>
      </c>
      <c r="B52" s="67" t="s">
        <v>118</v>
      </c>
      <c r="C52" s="105">
        <v>223001</v>
      </c>
      <c r="D52" s="93" t="s">
        <v>22</v>
      </c>
      <c r="E52" s="93"/>
      <c r="F52" s="93"/>
      <c r="G52" s="93" t="s">
        <v>2</v>
      </c>
      <c r="H52" s="93">
        <v>7</v>
      </c>
      <c r="I52" s="37">
        <v>41</v>
      </c>
      <c r="J52" s="93" t="s">
        <v>88</v>
      </c>
      <c r="K52" s="93" t="s">
        <v>3</v>
      </c>
      <c r="L52" s="95">
        <v>740000</v>
      </c>
      <c r="M52" s="76">
        <v>0</v>
      </c>
      <c r="N52" s="95">
        <v>970000</v>
      </c>
      <c r="O52" s="95">
        <v>857000</v>
      </c>
      <c r="P52" s="95">
        <v>29630</v>
      </c>
      <c r="Q52" s="95">
        <v>29850</v>
      </c>
      <c r="R52" s="49">
        <v>30000</v>
      </c>
      <c r="S52" s="49">
        <v>32000</v>
      </c>
      <c r="T52" s="49">
        <v>34000</v>
      </c>
      <c r="U52" s="68">
        <v>34000</v>
      </c>
      <c r="V52" s="49">
        <v>34000</v>
      </c>
      <c r="W52" s="49">
        <v>34000</v>
      </c>
      <c r="X52" s="49">
        <v>34000</v>
      </c>
      <c r="Y52" s="49">
        <v>34000</v>
      </c>
      <c r="Z52" s="49">
        <v>34000</v>
      </c>
      <c r="AA52" s="49">
        <v>34000</v>
      </c>
      <c r="AB52" s="49">
        <v>43000</v>
      </c>
      <c r="AC52" s="49">
        <v>38000</v>
      </c>
      <c r="AD52" s="49">
        <v>14770</v>
      </c>
      <c r="AE52" s="49">
        <v>18990</v>
      </c>
      <c r="AF52" s="49">
        <v>38000</v>
      </c>
      <c r="AG52" s="49">
        <v>27300</v>
      </c>
      <c r="AH52" s="49">
        <v>38000</v>
      </c>
      <c r="AI52" s="49">
        <v>38100</v>
      </c>
      <c r="AJ52" s="49">
        <v>38400</v>
      </c>
      <c r="AK52" s="74" t="s">
        <v>266</v>
      </c>
      <c r="AL52" s="103"/>
      <c r="AM52" s="80"/>
      <c r="AN52" s="24"/>
      <c r="AO52" s="104"/>
      <c r="AP52" s="24"/>
      <c r="AQ52" s="24"/>
      <c r="AR52" s="24"/>
      <c r="AS52" s="24"/>
      <c r="AT52" s="24"/>
    </row>
    <row r="53" spans="1:46" ht="12.75">
      <c r="A53" s="93">
        <f t="shared" si="13"/>
        <v>34</v>
      </c>
      <c r="B53" s="67" t="s">
        <v>118</v>
      </c>
      <c r="C53" s="105">
        <v>223001</v>
      </c>
      <c r="D53" s="93" t="s">
        <v>22</v>
      </c>
      <c r="E53" s="93"/>
      <c r="F53" s="93"/>
      <c r="G53" s="93"/>
      <c r="H53" s="93">
        <v>8</v>
      </c>
      <c r="I53" s="37">
        <v>41</v>
      </c>
      <c r="J53" s="106" t="s">
        <v>89</v>
      </c>
      <c r="K53" s="93" t="s">
        <v>3</v>
      </c>
      <c r="L53" s="95">
        <v>2000</v>
      </c>
      <c r="M53" s="76">
        <v>0</v>
      </c>
      <c r="N53" s="95">
        <v>1000</v>
      </c>
      <c r="O53" s="95">
        <v>1000</v>
      </c>
      <c r="P53" s="95">
        <v>30</v>
      </c>
      <c r="Q53" s="95">
        <v>30</v>
      </c>
      <c r="R53" s="49">
        <v>30</v>
      </c>
      <c r="S53" s="49">
        <v>30</v>
      </c>
      <c r="T53" s="49">
        <v>30</v>
      </c>
      <c r="U53" s="68">
        <v>30</v>
      </c>
      <c r="V53" s="49">
        <v>30</v>
      </c>
      <c r="W53" s="49">
        <v>30</v>
      </c>
      <c r="X53" s="49">
        <v>30</v>
      </c>
      <c r="Y53" s="49">
        <v>30</v>
      </c>
      <c r="Z53" s="49">
        <v>30</v>
      </c>
      <c r="AA53" s="49">
        <v>30</v>
      </c>
      <c r="AB53" s="49">
        <v>30</v>
      </c>
      <c r="AC53" s="49">
        <v>30</v>
      </c>
      <c r="AD53" s="49">
        <v>0</v>
      </c>
      <c r="AE53" s="49">
        <v>0</v>
      </c>
      <c r="AF53" s="49">
        <v>30</v>
      </c>
      <c r="AG53" s="49">
        <v>0</v>
      </c>
      <c r="AH53" s="49">
        <v>20</v>
      </c>
      <c r="AI53" s="49">
        <v>20</v>
      </c>
      <c r="AJ53" s="49">
        <v>20</v>
      </c>
      <c r="AK53" s="7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46" ht="33.75">
      <c r="A54" s="93">
        <f t="shared" si="13"/>
        <v>35</v>
      </c>
      <c r="B54" s="67" t="s">
        <v>118</v>
      </c>
      <c r="C54" s="105">
        <v>223001</v>
      </c>
      <c r="D54" s="93" t="s">
        <v>22</v>
      </c>
      <c r="E54" s="93"/>
      <c r="F54" s="93"/>
      <c r="G54" s="93"/>
      <c r="H54" s="93">
        <v>9</v>
      </c>
      <c r="I54" s="37">
        <v>41</v>
      </c>
      <c r="J54" s="106" t="s">
        <v>115</v>
      </c>
      <c r="K54" s="93"/>
      <c r="L54" s="95"/>
      <c r="M54" s="76"/>
      <c r="N54" s="95">
        <v>2000</v>
      </c>
      <c r="O54" s="95">
        <v>10000</v>
      </c>
      <c r="P54" s="49">
        <v>330</v>
      </c>
      <c r="Q54" s="49">
        <v>330</v>
      </c>
      <c r="R54" s="49">
        <v>330</v>
      </c>
      <c r="S54" s="49">
        <v>330</v>
      </c>
      <c r="T54" s="49">
        <v>330</v>
      </c>
      <c r="U54" s="68">
        <v>300</v>
      </c>
      <c r="V54" s="49">
        <v>300</v>
      </c>
      <c r="W54" s="49">
        <v>300</v>
      </c>
      <c r="X54" s="49">
        <v>300</v>
      </c>
      <c r="Y54" s="49">
        <v>300</v>
      </c>
      <c r="Z54" s="49">
        <v>300</v>
      </c>
      <c r="AA54" s="49">
        <v>300</v>
      </c>
      <c r="AB54" s="49">
        <v>300</v>
      </c>
      <c r="AC54" s="49">
        <v>300</v>
      </c>
      <c r="AD54" s="49">
        <v>0</v>
      </c>
      <c r="AE54" s="49">
        <v>0</v>
      </c>
      <c r="AF54" s="49">
        <v>300</v>
      </c>
      <c r="AG54" s="49">
        <v>0</v>
      </c>
      <c r="AH54" s="49">
        <v>300</v>
      </c>
      <c r="AI54" s="49">
        <v>300</v>
      </c>
      <c r="AJ54" s="49">
        <v>300</v>
      </c>
      <c r="AK54" s="74" t="s">
        <v>250</v>
      </c>
      <c r="AL54" s="24"/>
      <c r="AM54" s="24"/>
      <c r="AN54" s="24"/>
      <c r="AO54" s="24"/>
      <c r="AP54" s="24"/>
      <c r="AQ54" s="24"/>
      <c r="AR54" s="24"/>
      <c r="AS54" s="24"/>
      <c r="AT54" s="24"/>
    </row>
    <row r="55" spans="1:46" ht="34.5" thickBot="1">
      <c r="A55" s="93">
        <f>A54+1</f>
        <v>36</v>
      </c>
      <c r="B55" s="67" t="s">
        <v>118</v>
      </c>
      <c r="C55" s="105">
        <v>223003</v>
      </c>
      <c r="D55" s="93" t="s">
        <v>22</v>
      </c>
      <c r="E55" s="93"/>
      <c r="F55" s="93"/>
      <c r="G55" s="93"/>
      <c r="H55" s="93"/>
      <c r="I55" s="37">
        <v>41</v>
      </c>
      <c r="J55" s="106" t="s">
        <v>65</v>
      </c>
      <c r="K55" s="93" t="s">
        <v>3</v>
      </c>
      <c r="L55" s="95">
        <v>105000</v>
      </c>
      <c r="M55" s="76">
        <v>0</v>
      </c>
      <c r="N55" s="95">
        <v>105000</v>
      </c>
      <c r="O55" s="95">
        <v>108000</v>
      </c>
      <c r="P55" s="48">
        <v>5600</v>
      </c>
      <c r="Q55" s="48">
        <v>6100</v>
      </c>
      <c r="R55" s="49">
        <v>6100</v>
      </c>
      <c r="S55" s="49">
        <v>7350</v>
      </c>
      <c r="T55" s="49">
        <v>6400</v>
      </c>
      <c r="U55" s="68">
        <v>6400</v>
      </c>
      <c r="V55" s="49">
        <v>5950</v>
      </c>
      <c r="W55" s="49">
        <v>5800</v>
      </c>
      <c r="X55" s="49">
        <v>4900</v>
      </c>
      <c r="Y55" s="49">
        <v>4900</v>
      </c>
      <c r="Z55" s="49">
        <v>4560</v>
      </c>
      <c r="AA55" s="49">
        <v>4120</v>
      </c>
      <c r="AB55" s="49">
        <v>2580</v>
      </c>
      <c r="AC55" s="49">
        <v>2580</v>
      </c>
      <c r="AD55" s="49">
        <v>4120</v>
      </c>
      <c r="AE55" s="49">
        <v>3060</v>
      </c>
      <c r="AF55" s="49">
        <v>2580</v>
      </c>
      <c r="AG55" s="49">
        <v>2330</v>
      </c>
      <c r="AH55" s="49">
        <v>0</v>
      </c>
      <c r="AI55" s="49">
        <v>0</v>
      </c>
      <c r="AJ55" s="49">
        <v>0</v>
      </c>
      <c r="AK55" s="74" t="s">
        <v>267</v>
      </c>
      <c r="AL55" s="24"/>
      <c r="AM55" s="24"/>
      <c r="AN55" s="24"/>
      <c r="AO55" s="24"/>
      <c r="AP55" s="24"/>
      <c r="AQ55" s="24"/>
      <c r="AR55" s="24"/>
      <c r="AS55" s="24"/>
      <c r="AT55" s="24"/>
    </row>
    <row r="56" spans="1:46" ht="12.75" hidden="1">
      <c r="A56" s="93">
        <f t="shared" si="13"/>
        <v>37</v>
      </c>
      <c r="B56" s="93"/>
      <c r="C56" s="105"/>
      <c r="D56" s="93"/>
      <c r="E56" s="93"/>
      <c r="F56" s="93"/>
      <c r="G56" s="93"/>
      <c r="H56" s="93"/>
      <c r="I56" s="93"/>
      <c r="J56" s="93"/>
      <c r="K56" s="93"/>
      <c r="L56" s="96"/>
      <c r="M56" s="96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107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1:46" ht="13.5" hidden="1" thickBot="1">
      <c r="A57" s="93">
        <f t="shared" si="13"/>
        <v>38</v>
      </c>
      <c r="B57" s="93"/>
      <c r="C57" s="105"/>
      <c r="D57" s="93"/>
      <c r="E57" s="93"/>
      <c r="F57" s="93"/>
      <c r="G57" s="93"/>
      <c r="H57" s="93"/>
      <c r="I57" s="93"/>
      <c r="J57" s="93"/>
      <c r="K57" s="93"/>
      <c r="L57" s="96"/>
      <c r="M57" s="96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107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46" s="3" customFormat="1" ht="13.5" hidden="1" thickBot="1">
      <c r="A58" s="59"/>
      <c r="B58" s="60"/>
      <c r="C58" s="60"/>
      <c r="D58" s="60"/>
      <c r="E58" s="60"/>
      <c r="F58" s="60"/>
      <c r="G58" s="60"/>
      <c r="H58" s="60"/>
      <c r="I58" s="60"/>
      <c r="J58" s="60" t="s">
        <v>11</v>
      </c>
      <c r="K58" s="60"/>
      <c r="L58" s="61">
        <f aca="true" t="shared" si="14" ref="L58:AJ58">SUM(L45:L57)</f>
        <v>3196000</v>
      </c>
      <c r="M58" s="61">
        <f t="shared" si="14"/>
        <v>710000</v>
      </c>
      <c r="N58" s="62">
        <f t="shared" si="14"/>
        <v>5389000</v>
      </c>
      <c r="O58" s="62">
        <f t="shared" si="14"/>
        <v>3937000</v>
      </c>
      <c r="P58" s="62">
        <f t="shared" si="14"/>
        <v>135060</v>
      </c>
      <c r="Q58" s="62">
        <f t="shared" si="14"/>
        <v>135940</v>
      </c>
      <c r="R58" s="62">
        <f t="shared" si="14"/>
        <v>137140</v>
      </c>
      <c r="S58" s="62">
        <f t="shared" si="14"/>
        <v>150200</v>
      </c>
      <c r="T58" s="62">
        <f t="shared" si="14"/>
        <v>152500</v>
      </c>
      <c r="U58" s="62">
        <f t="shared" si="14"/>
        <v>152470</v>
      </c>
      <c r="V58" s="62">
        <f t="shared" si="14"/>
        <v>152120</v>
      </c>
      <c r="W58" s="62">
        <f t="shared" si="14"/>
        <v>151860</v>
      </c>
      <c r="X58" s="62">
        <f t="shared" si="14"/>
        <v>150960</v>
      </c>
      <c r="Y58" s="62">
        <f t="shared" si="14"/>
        <v>150850</v>
      </c>
      <c r="Z58" s="62">
        <f t="shared" si="14"/>
        <v>151160</v>
      </c>
      <c r="AA58" s="62">
        <f t="shared" si="14"/>
        <v>150680</v>
      </c>
      <c r="AB58" s="62">
        <f t="shared" si="14"/>
        <v>158260</v>
      </c>
      <c r="AC58" s="62">
        <f t="shared" si="14"/>
        <v>143490</v>
      </c>
      <c r="AD58" s="62">
        <f t="shared" si="14"/>
        <v>61550</v>
      </c>
      <c r="AE58" s="62">
        <f t="shared" si="14"/>
        <v>70970</v>
      </c>
      <c r="AF58" s="62">
        <f t="shared" si="14"/>
        <v>140560</v>
      </c>
      <c r="AG58" s="62">
        <f t="shared" si="14"/>
        <v>101580</v>
      </c>
      <c r="AH58" s="62">
        <f t="shared" si="14"/>
        <v>136130</v>
      </c>
      <c r="AI58" s="62">
        <f t="shared" si="14"/>
        <v>138180</v>
      </c>
      <c r="AJ58" s="62">
        <f t="shared" si="14"/>
        <v>140620</v>
      </c>
      <c r="AK58" s="63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3" customFormat="1" ht="13.5" thickBot="1">
      <c r="A59" s="59"/>
      <c r="B59" s="60"/>
      <c r="C59" s="60"/>
      <c r="D59" s="60"/>
      <c r="E59" s="60"/>
      <c r="F59" s="60"/>
      <c r="G59" s="60"/>
      <c r="H59" s="60"/>
      <c r="I59" s="60"/>
      <c r="J59" s="60" t="s">
        <v>42</v>
      </c>
      <c r="K59" s="60"/>
      <c r="L59" s="61">
        <f aca="true" t="shared" si="15" ref="L59:AJ59">L58</f>
        <v>3196000</v>
      </c>
      <c r="M59" s="61">
        <f t="shared" si="15"/>
        <v>710000</v>
      </c>
      <c r="N59" s="62">
        <f t="shared" si="15"/>
        <v>5389000</v>
      </c>
      <c r="O59" s="62">
        <f t="shared" si="15"/>
        <v>3937000</v>
      </c>
      <c r="P59" s="62">
        <f t="shared" si="15"/>
        <v>135060</v>
      </c>
      <c r="Q59" s="62">
        <f t="shared" si="15"/>
        <v>135940</v>
      </c>
      <c r="R59" s="62">
        <f t="shared" si="15"/>
        <v>137140</v>
      </c>
      <c r="S59" s="62">
        <f t="shared" si="15"/>
        <v>150200</v>
      </c>
      <c r="T59" s="62">
        <f t="shared" si="15"/>
        <v>152500</v>
      </c>
      <c r="U59" s="62">
        <f t="shared" si="15"/>
        <v>152470</v>
      </c>
      <c r="V59" s="62">
        <f t="shared" si="15"/>
        <v>152120</v>
      </c>
      <c r="W59" s="62">
        <f t="shared" si="15"/>
        <v>151860</v>
      </c>
      <c r="X59" s="62">
        <f t="shared" si="15"/>
        <v>150960</v>
      </c>
      <c r="Y59" s="62">
        <f t="shared" si="15"/>
        <v>150850</v>
      </c>
      <c r="Z59" s="62">
        <f t="shared" si="15"/>
        <v>151160</v>
      </c>
      <c r="AA59" s="62">
        <f t="shared" si="15"/>
        <v>150680</v>
      </c>
      <c r="AB59" s="62">
        <f t="shared" si="15"/>
        <v>158260</v>
      </c>
      <c r="AC59" s="62">
        <f t="shared" si="15"/>
        <v>143490</v>
      </c>
      <c r="AD59" s="62">
        <f t="shared" si="15"/>
        <v>61550</v>
      </c>
      <c r="AE59" s="62">
        <f t="shared" si="15"/>
        <v>70970</v>
      </c>
      <c r="AF59" s="62">
        <f t="shared" si="15"/>
        <v>140560</v>
      </c>
      <c r="AG59" s="62">
        <f t="shared" si="15"/>
        <v>101580</v>
      </c>
      <c r="AH59" s="62">
        <f t="shared" si="15"/>
        <v>136130</v>
      </c>
      <c r="AI59" s="62">
        <f t="shared" si="15"/>
        <v>138180</v>
      </c>
      <c r="AJ59" s="62">
        <f t="shared" si="15"/>
        <v>140620</v>
      </c>
      <c r="AK59" s="63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3" customFormat="1" ht="12.75">
      <c r="A60" s="40"/>
      <c r="B60" s="40"/>
      <c r="C60" s="40"/>
      <c r="D60" s="40"/>
      <c r="E60" s="40"/>
      <c r="F60" s="40"/>
      <c r="G60" s="40"/>
      <c r="H60" s="40"/>
      <c r="I60" s="40"/>
      <c r="J60" s="40" t="s">
        <v>43</v>
      </c>
      <c r="K60" s="40"/>
      <c r="L60" s="64"/>
      <c r="M60" s="64"/>
      <c r="N60" s="65"/>
      <c r="O60" s="65"/>
      <c r="P60" s="65"/>
      <c r="Q60" s="65"/>
      <c r="R60" s="65"/>
      <c r="S60" s="65"/>
      <c r="T60" s="65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9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ht="79.5" thickBot="1">
      <c r="A61" s="45">
        <f>A57+1</f>
        <v>39</v>
      </c>
      <c r="B61" s="45" t="s">
        <v>1</v>
      </c>
      <c r="C61" s="45">
        <v>223002</v>
      </c>
      <c r="D61" s="45" t="s">
        <v>22</v>
      </c>
      <c r="E61" s="45"/>
      <c r="F61" s="45"/>
      <c r="G61" s="45" t="s">
        <v>2</v>
      </c>
      <c r="H61" s="45">
        <v>1</v>
      </c>
      <c r="I61" s="45">
        <v>41</v>
      </c>
      <c r="J61" s="45" t="s">
        <v>192</v>
      </c>
      <c r="K61" s="45" t="s">
        <v>3</v>
      </c>
      <c r="L61" s="48">
        <v>0</v>
      </c>
      <c r="M61" s="47">
        <v>0</v>
      </c>
      <c r="N61" s="48">
        <f>L61+M61</f>
        <v>0</v>
      </c>
      <c r="O61" s="48">
        <v>0</v>
      </c>
      <c r="P61" s="48"/>
      <c r="Q61" s="48"/>
      <c r="R61" s="95">
        <v>0</v>
      </c>
      <c r="S61" s="95"/>
      <c r="T61" s="95"/>
      <c r="U61" s="95"/>
      <c r="V61" s="95"/>
      <c r="W61" s="95">
        <v>5290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49">
        <v>0</v>
      </c>
      <c r="AK61" s="107" t="s">
        <v>268</v>
      </c>
      <c r="AL61" s="24"/>
      <c r="AM61" s="24"/>
      <c r="AN61" s="24"/>
      <c r="AO61" s="24"/>
      <c r="AP61" s="24"/>
      <c r="AQ61" s="24"/>
      <c r="AR61" s="24"/>
      <c r="AS61" s="24"/>
      <c r="AT61" s="24"/>
    </row>
    <row r="62" spans="1:46" s="3" customFormat="1" ht="13.5" hidden="1" thickBot="1">
      <c r="A62" s="59"/>
      <c r="B62" s="60"/>
      <c r="C62" s="60"/>
      <c r="D62" s="60"/>
      <c r="E62" s="60"/>
      <c r="F62" s="60"/>
      <c r="G62" s="60"/>
      <c r="H62" s="60"/>
      <c r="I62" s="60"/>
      <c r="J62" s="60" t="s">
        <v>11</v>
      </c>
      <c r="K62" s="60"/>
      <c r="L62" s="61">
        <f aca="true" t="shared" si="16" ref="L62:AJ62">SUM(L61)</f>
        <v>0</v>
      </c>
      <c r="M62" s="61">
        <f t="shared" si="16"/>
        <v>0</v>
      </c>
      <c r="N62" s="62">
        <f t="shared" si="16"/>
        <v>0</v>
      </c>
      <c r="O62" s="62">
        <f t="shared" si="16"/>
        <v>0</v>
      </c>
      <c r="P62" s="62">
        <f t="shared" si="16"/>
        <v>0</v>
      </c>
      <c r="Q62" s="62">
        <f t="shared" si="16"/>
        <v>0</v>
      </c>
      <c r="R62" s="62">
        <f t="shared" si="16"/>
        <v>0</v>
      </c>
      <c r="S62" s="62">
        <f t="shared" si="16"/>
        <v>0</v>
      </c>
      <c r="T62" s="62">
        <f t="shared" si="16"/>
        <v>0</v>
      </c>
      <c r="U62" s="62">
        <f t="shared" si="16"/>
        <v>0</v>
      </c>
      <c r="V62" s="62">
        <f t="shared" si="16"/>
        <v>0</v>
      </c>
      <c r="W62" s="62">
        <f t="shared" si="16"/>
        <v>5290</v>
      </c>
      <c r="X62" s="62">
        <f t="shared" si="16"/>
        <v>0</v>
      </c>
      <c r="Y62" s="62">
        <f t="shared" si="16"/>
        <v>0</v>
      </c>
      <c r="Z62" s="62">
        <f t="shared" si="16"/>
        <v>0</v>
      </c>
      <c r="AA62" s="62">
        <f t="shared" si="16"/>
        <v>0</v>
      </c>
      <c r="AB62" s="62">
        <f t="shared" si="16"/>
        <v>0</v>
      </c>
      <c r="AC62" s="62">
        <f t="shared" si="16"/>
        <v>0</v>
      </c>
      <c r="AD62" s="62">
        <f t="shared" si="16"/>
        <v>0</v>
      </c>
      <c r="AE62" s="62">
        <f t="shared" si="16"/>
        <v>0</v>
      </c>
      <c r="AF62" s="62">
        <f t="shared" si="16"/>
        <v>0</v>
      </c>
      <c r="AG62" s="62">
        <f t="shared" si="16"/>
        <v>0</v>
      </c>
      <c r="AH62" s="62">
        <f t="shared" si="16"/>
        <v>0</v>
      </c>
      <c r="AI62" s="62">
        <f t="shared" si="16"/>
        <v>0</v>
      </c>
      <c r="AJ62" s="62">
        <f t="shared" si="16"/>
        <v>0</v>
      </c>
      <c r="AK62" s="110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3" customFormat="1" ht="13.5" thickBot="1">
      <c r="A63" s="59"/>
      <c r="B63" s="60"/>
      <c r="C63" s="60"/>
      <c r="D63" s="60"/>
      <c r="E63" s="60"/>
      <c r="F63" s="60"/>
      <c r="G63" s="60"/>
      <c r="H63" s="60"/>
      <c r="I63" s="60"/>
      <c r="J63" s="60" t="s">
        <v>44</v>
      </c>
      <c r="K63" s="60"/>
      <c r="L63" s="61">
        <f aca="true" t="shared" si="17" ref="L63:AJ63">L62</f>
        <v>0</v>
      </c>
      <c r="M63" s="61">
        <f t="shared" si="17"/>
        <v>0</v>
      </c>
      <c r="N63" s="111">
        <f t="shared" si="17"/>
        <v>0</v>
      </c>
      <c r="O63" s="111">
        <f t="shared" si="17"/>
        <v>0</v>
      </c>
      <c r="P63" s="111">
        <f t="shared" si="17"/>
        <v>0</v>
      </c>
      <c r="Q63" s="111">
        <f t="shared" si="17"/>
        <v>0</v>
      </c>
      <c r="R63" s="111">
        <f t="shared" si="17"/>
        <v>0</v>
      </c>
      <c r="S63" s="111">
        <f t="shared" si="17"/>
        <v>0</v>
      </c>
      <c r="T63" s="111">
        <f t="shared" si="17"/>
        <v>0</v>
      </c>
      <c r="U63" s="111">
        <f t="shared" si="17"/>
        <v>0</v>
      </c>
      <c r="V63" s="111">
        <f t="shared" si="17"/>
        <v>0</v>
      </c>
      <c r="W63" s="111">
        <f t="shared" si="17"/>
        <v>5290</v>
      </c>
      <c r="X63" s="111">
        <f t="shared" si="17"/>
        <v>0</v>
      </c>
      <c r="Y63" s="111">
        <f t="shared" si="17"/>
        <v>0</v>
      </c>
      <c r="Z63" s="111">
        <f t="shared" si="17"/>
        <v>0</v>
      </c>
      <c r="AA63" s="111">
        <f t="shared" si="17"/>
        <v>0</v>
      </c>
      <c r="AB63" s="111">
        <f t="shared" si="17"/>
        <v>0</v>
      </c>
      <c r="AC63" s="111">
        <f t="shared" si="17"/>
        <v>0</v>
      </c>
      <c r="AD63" s="111">
        <f t="shared" si="17"/>
        <v>0</v>
      </c>
      <c r="AE63" s="111">
        <f t="shared" si="17"/>
        <v>0</v>
      </c>
      <c r="AF63" s="111">
        <f t="shared" si="17"/>
        <v>0</v>
      </c>
      <c r="AG63" s="111">
        <f t="shared" si="17"/>
        <v>0</v>
      </c>
      <c r="AH63" s="111">
        <f t="shared" si="17"/>
        <v>0</v>
      </c>
      <c r="AI63" s="111">
        <f t="shared" si="17"/>
        <v>0</v>
      </c>
      <c r="AJ63" s="111">
        <f t="shared" si="17"/>
        <v>0</v>
      </c>
      <c r="AK63" s="110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3" customFormat="1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 t="s">
        <v>45</v>
      </c>
      <c r="K64" s="40"/>
      <c r="L64" s="64"/>
      <c r="M64" s="64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6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46" ht="33.75">
      <c r="A65" s="113">
        <f>A61+1</f>
        <v>40</v>
      </c>
      <c r="B65" s="113" t="s">
        <v>1</v>
      </c>
      <c r="C65" s="113">
        <v>231</v>
      </c>
      <c r="D65" s="113" t="s">
        <v>24</v>
      </c>
      <c r="E65" s="113"/>
      <c r="F65" s="113" t="s">
        <v>2</v>
      </c>
      <c r="G65" s="113" t="s">
        <v>2</v>
      </c>
      <c r="H65" s="113">
        <v>1</v>
      </c>
      <c r="I65" s="113">
        <v>43</v>
      </c>
      <c r="J65" s="113" t="s">
        <v>173</v>
      </c>
      <c r="K65" s="37" t="s">
        <v>3</v>
      </c>
      <c r="L65" s="68">
        <v>0</v>
      </c>
      <c r="M65" s="44">
        <v>0</v>
      </c>
      <c r="N65" s="68">
        <v>100000</v>
      </c>
      <c r="O65" s="68">
        <v>1000000</v>
      </c>
      <c r="P65" s="68">
        <v>113600</v>
      </c>
      <c r="Q65" s="68">
        <v>83830</v>
      </c>
      <c r="R65" s="68">
        <v>1700</v>
      </c>
      <c r="S65" s="68">
        <v>0</v>
      </c>
      <c r="T65" s="49">
        <v>650</v>
      </c>
      <c r="U65" s="68">
        <v>0</v>
      </c>
      <c r="V65" s="49">
        <v>0</v>
      </c>
      <c r="W65" s="68">
        <v>13980</v>
      </c>
      <c r="X65" s="68">
        <v>280380</v>
      </c>
      <c r="Y65" s="68">
        <v>13980</v>
      </c>
      <c r="Z65" s="68">
        <v>24040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53580</v>
      </c>
      <c r="AJ65" s="49">
        <v>24600</v>
      </c>
      <c r="AK65" s="74" t="s">
        <v>269</v>
      </c>
      <c r="AL65" s="24"/>
      <c r="AM65" s="24"/>
      <c r="AN65" s="24"/>
      <c r="AO65" s="24"/>
      <c r="AP65" s="24"/>
      <c r="AQ65" s="24"/>
      <c r="AR65" s="24"/>
      <c r="AS65" s="24"/>
      <c r="AT65" s="24"/>
    </row>
    <row r="66" spans="1:46" ht="22.5">
      <c r="A66" s="114">
        <f>A65+1</f>
        <v>41</v>
      </c>
      <c r="B66" s="114" t="s">
        <v>1</v>
      </c>
      <c r="C66" s="114">
        <v>231</v>
      </c>
      <c r="D66" s="114" t="s">
        <v>24</v>
      </c>
      <c r="E66" s="114"/>
      <c r="F66" s="114" t="s">
        <v>2</v>
      </c>
      <c r="G66" s="114" t="s">
        <v>2</v>
      </c>
      <c r="H66" s="114">
        <v>2</v>
      </c>
      <c r="I66" s="113">
        <v>43</v>
      </c>
      <c r="J66" s="114" t="s">
        <v>106</v>
      </c>
      <c r="K66" s="70" t="s">
        <v>3</v>
      </c>
      <c r="L66" s="49">
        <v>0</v>
      </c>
      <c r="M66" s="44">
        <v>0</v>
      </c>
      <c r="N66" s="68">
        <v>4800000</v>
      </c>
      <c r="O66" s="49">
        <v>3500000</v>
      </c>
      <c r="P66" s="68">
        <v>0</v>
      </c>
      <c r="Q66" s="68">
        <v>0</v>
      </c>
      <c r="R66" s="68">
        <v>0</v>
      </c>
      <c r="S66" s="68">
        <v>0</v>
      </c>
      <c r="T66" s="49">
        <v>0</v>
      </c>
      <c r="U66" s="68">
        <v>0</v>
      </c>
      <c r="V66" s="49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49">
        <v>0</v>
      </c>
      <c r="AK66" s="74" t="s">
        <v>251</v>
      </c>
      <c r="AL66" s="24"/>
      <c r="AM66" s="24"/>
      <c r="AN66" s="24"/>
      <c r="AO66" s="24"/>
      <c r="AP66" s="24"/>
      <c r="AQ66" s="24"/>
      <c r="AR66" s="24"/>
      <c r="AS66" s="24"/>
      <c r="AT66" s="24"/>
    </row>
    <row r="67" spans="1:46" ht="102" thickBot="1">
      <c r="A67" s="114">
        <f>A66+1</f>
        <v>42</v>
      </c>
      <c r="B67" s="114" t="s">
        <v>1</v>
      </c>
      <c r="C67" s="114">
        <v>233001</v>
      </c>
      <c r="D67" s="114" t="s">
        <v>24</v>
      </c>
      <c r="E67" s="114"/>
      <c r="F67" s="114"/>
      <c r="G67" s="114"/>
      <c r="H67" s="114"/>
      <c r="I67" s="115" t="s">
        <v>131</v>
      </c>
      <c r="J67" s="114" t="s">
        <v>90</v>
      </c>
      <c r="K67" s="70" t="s">
        <v>3</v>
      </c>
      <c r="L67" s="49">
        <v>17800000</v>
      </c>
      <c r="M67" s="44">
        <v>0</v>
      </c>
      <c r="N67" s="68">
        <v>1800000</v>
      </c>
      <c r="O67" s="49">
        <v>4300000</v>
      </c>
      <c r="P67" s="68">
        <v>98000</v>
      </c>
      <c r="Q67" s="68">
        <v>47120</v>
      </c>
      <c r="R67" s="68">
        <v>67000</v>
      </c>
      <c r="S67" s="68">
        <v>168000</v>
      </c>
      <c r="T67" s="49">
        <v>70000</v>
      </c>
      <c r="U67" s="68">
        <v>167300</v>
      </c>
      <c r="V67" s="49">
        <v>155200</v>
      </c>
      <c r="W67" s="49">
        <v>43390</v>
      </c>
      <c r="X67" s="49">
        <v>96380</v>
      </c>
      <c r="Y67" s="49">
        <v>38000</v>
      </c>
      <c r="Z67" s="49">
        <v>244060</v>
      </c>
      <c r="AA67" s="49">
        <v>162550</v>
      </c>
      <c r="AB67" s="49">
        <v>77550</v>
      </c>
      <c r="AC67" s="49">
        <v>107700</v>
      </c>
      <c r="AD67" s="49">
        <v>162550</v>
      </c>
      <c r="AE67" s="49">
        <v>76260</v>
      </c>
      <c r="AF67" s="49">
        <v>69200</v>
      </c>
      <c r="AG67" s="49">
        <v>69200</v>
      </c>
      <c r="AH67" s="49">
        <v>102200</v>
      </c>
      <c r="AI67" s="49">
        <v>219200</v>
      </c>
      <c r="AJ67" s="49">
        <v>102240</v>
      </c>
      <c r="AK67" s="74" t="s">
        <v>270</v>
      </c>
      <c r="AL67" s="24"/>
      <c r="AM67" s="24"/>
      <c r="AN67" s="24"/>
      <c r="AO67" s="24"/>
      <c r="AP67" s="24"/>
      <c r="AQ67" s="24"/>
      <c r="AR67" s="24"/>
      <c r="AS67" s="24"/>
      <c r="AT67" s="24"/>
    </row>
    <row r="68" spans="1:46" ht="12.75" hidden="1">
      <c r="A68" s="114">
        <f>A67+1</f>
        <v>43</v>
      </c>
      <c r="B68" s="116">
        <v>235</v>
      </c>
      <c r="C68" s="116">
        <v>292006</v>
      </c>
      <c r="D68" s="116" t="s">
        <v>24</v>
      </c>
      <c r="E68" s="116"/>
      <c r="F68" s="116"/>
      <c r="G68" s="116"/>
      <c r="H68" s="116"/>
      <c r="I68" s="116">
        <v>41</v>
      </c>
      <c r="J68" s="116" t="s">
        <v>61</v>
      </c>
      <c r="K68" s="106" t="s">
        <v>3</v>
      </c>
      <c r="L68" s="48">
        <v>0</v>
      </c>
      <c r="M68" s="96">
        <v>0</v>
      </c>
      <c r="N68" s="68">
        <f>L68+M68</f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9"/>
      <c r="U68" s="48"/>
      <c r="V68" s="48"/>
      <c r="W68" s="48">
        <v>0</v>
      </c>
      <c r="X68" s="48">
        <v>0</v>
      </c>
      <c r="Y68" s="48">
        <v>0</v>
      </c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90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1:46" ht="12.75" hidden="1">
      <c r="A69" s="114">
        <f>A68+1</f>
        <v>44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93"/>
      <c r="L69" s="96"/>
      <c r="M69" s="96"/>
      <c r="N69" s="95"/>
      <c r="O69" s="95"/>
      <c r="P69" s="95"/>
      <c r="Q69" s="95"/>
      <c r="R69" s="95"/>
      <c r="S69" s="95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9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1:46" ht="13.5" hidden="1" thickBot="1">
      <c r="A70" s="114">
        <f>A69+1</f>
        <v>45</v>
      </c>
      <c r="B70" s="116"/>
      <c r="C70" s="116"/>
      <c r="D70" s="116"/>
      <c r="E70" s="116"/>
      <c r="F70" s="116"/>
      <c r="G70" s="116"/>
      <c r="H70" s="116"/>
      <c r="I70" s="116"/>
      <c r="J70" s="116"/>
      <c r="K70" s="93"/>
      <c r="L70" s="96"/>
      <c r="M70" s="96"/>
      <c r="N70" s="95"/>
      <c r="O70" s="95"/>
      <c r="P70" s="95"/>
      <c r="Q70" s="95"/>
      <c r="R70" s="95"/>
      <c r="S70" s="95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9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1:46" ht="13.5" hidden="1" thickBot="1">
      <c r="A71" s="118"/>
      <c r="B71" s="119"/>
      <c r="C71" s="119"/>
      <c r="D71" s="119"/>
      <c r="E71" s="119"/>
      <c r="F71" s="119"/>
      <c r="G71" s="119"/>
      <c r="H71" s="119"/>
      <c r="I71" s="119"/>
      <c r="J71" s="120" t="s">
        <v>11</v>
      </c>
      <c r="K71" s="121"/>
      <c r="L71" s="122">
        <f aca="true" t="shared" si="18" ref="L71:AJ71">SUM(L65:L70)</f>
        <v>17800000</v>
      </c>
      <c r="M71" s="122">
        <f t="shared" si="18"/>
        <v>0</v>
      </c>
      <c r="N71" s="55">
        <f t="shared" si="18"/>
        <v>6700000</v>
      </c>
      <c r="O71" s="55">
        <f t="shared" si="18"/>
        <v>8800000</v>
      </c>
      <c r="P71" s="55">
        <f t="shared" si="18"/>
        <v>211600</v>
      </c>
      <c r="Q71" s="55">
        <f t="shared" si="18"/>
        <v>130950</v>
      </c>
      <c r="R71" s="55">
        <f t="shared" si="18"/>
        <v>68700</v>
      </c>
      <c r="S71" s="55">
        <f t="shared" si="18"/>
        <v>168000</v>
      </c>
      <c r="T71" s="55">
        <f t="shared" si="18"/>
        <v>70650</v>
      </c>
      <c r="U71" s="55">
        <f t="shared" si="18"/>
        <v>167300</v>
      </c>
      <c r="V71" s="55">
        <f t="shared" si="18"/>
        <v>155200</v>
      </c>
      <c r="W71" s="55">
        <f t="shared" si="18"/>
        <v>57370</v>
      </c>
      <c r="X71" s="55">
        <f t="shared" si="18"/>
        <v>376760</v>
      </c>
      <c r="Y71" s="55">
        <f t="shared" si="18"/>
        <v>51980</v>
      </c>
      <c r="Z71" s="55">
        <f t="shared" si="18"/>
        <v>268100</v>
      </c>
      <c r="AA71" s="55">
        <f t="shared" si="18"/>
        <v>162550</v>
      </c>
      <c r="AB71" s="55">
        <f t="shared" si="18"/>
        <v>77550</v>
      </c>
      <c r="AC71" s="55">
        <f t="shared" si="18"/>
        <v>107700</v>
      </c>
      <c r="AD71" s="55">
        <f t="shared" si="18"/>
        <v>162550</v>
      </c>
      <c r="AE71" s="55">
        <f t="shared" si="18"/>
        <v>76260</v>
      </c>
      <c r="AF71" s="55">
        <f t="shared" si="18"/>
        <v>69200</v>
      </c>
      <c r="AG71" s="55">
        <f t="shared" si="18"/>
        <v>69200</v>
      </c>
      <c r="AH71" s="55">
        <f t="shared" si="18"/>
        <v>102200</v>
      </c>
      <c r="AI71" s="55">
        <f t="shared" si="18"/>
        <v>272780</v>
      </c>
      <c r="AJ71" s="55">
        <f t="shared" si="18"/>
        <v>126840</v>
      </c>
      <c r="AK71" s="123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1:46" ht="13.5" thickBot="1">
      <c r="A72" s="124"/>
      <c r="B72" s="125"/>
      <c r="C72" s="125"/>
      <c r="D72" s="125"/>
      <c r="E72" s="125"/>
      <c r="F72" s="125"/>
      <c r="G72" s="125"/>
      <c r="H72" s="125"/>
      <c r="I72" s="125"/>
      <c r="J72" s="126" t="s">
        <v>46</v>
      </c>
      <c r="K72" s="99"/>
      <c r="L72" s="127">
        <f aca="true" t="shared" si="19" ref="L72:AJ72">L71</f>
        <v>17800000</v>
      </c>
      <c r="M72" s="127">
        <f t="shared" si="19"/>
        <v>0</v>
      </c>
      <c r="N72" s="62">
        <f t="shared" si="19"/>
        <v>6700000</v>
      </c>
      <c r="O72" s="62">
        <f t="shared" si="19"/>
        <v>8800000</v>
      </c>
      <c r="P72" s="62">
        <f t="shared" si="19"/>
        <v>211600</v>
      </c>
      <c r="Q72" s="62">
        <f t="shared" si="19"/>
        <v>130950</v>
      </c>
      <c r="R72" s="62">
        <f t="shared" si="19"/>
        <v>68700</v>
      </c>
      <c r="S72" s="62">
        <f t="shared" si="19"/>
        <v>168000</v>
      </c>
      <c r="T72" s="62">
        <f t="shared" si="19"/>
        <v>70650</v>
      </c>
      <c r="U72" s="62">
        <f t="shared" si="19"/>
        <v>167300</v>
      </c>
      <c r="V72" s="62">
        <f t="shared" si="19"/>
        <v>155200</v>
      </c>
      <c r="W72" s="62">
        <f t="shared" si="19"/>
        <v>57370</v>
      </c>
      <c r="X72" s="62">
        <f t="shared" si="19"/>
        <v>376760</v>
      </c>
      <c r="Y72" s="62">
        <f t="shared" si="19"/>
        <v>51980</v>
      </c>
      <c r="Z72" s="62">
        <f t="shared" si="19"/>
        <v>268100</v>
      </c>
      <c r="AA72" s="62">
        <f t="shared" si="19"/>
        <v>162550</v>
      </c>
      <c r="AB72" s="62">
        <f t="shared" si="19"/>
        <v>77550</v>
      </c>
      <c r="AC72" s="62">
        <f t="shared" si="19"/>
        <v>107700</v>
      </c>
      <c r="AD72" s="62">
        <f t="shared" si="19"/>
        <v>162550</v>
      </c>
      <c r="AE72" s="62">
        <f t="shared" si="19"/>
        <v>76260</v>
      </c>
      <c r="AF72" s="62">
        <f t="shared" si="19"/>
        <v>69200</v>
      </c>
      <c r="AG72" s="62">
        <f t="shared" si="19"/>
        <v>69200</v>
      </c>
      <c r="AH72" s="62">
        <f t="shared" si="19"/>
        <v>102200</v>
      </c>
      <c r="AI72" s="62">
        <f t="shared" si="19"/>
        <v>272780</v>
      </c>
      <c r="AJ72" s="62">
        <f t="shared" si="19"/>
        <v>126840</v>
      </c>
      <c r="AK72" s="128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1:46" ht="12.75">
      <c r="A73" s="129"/>
      <c r="B73" s="129"/>
      <c r="C73" s="129"/>
      <c r="D73" s="129"/>
      <c r="E73" s="129"/>
      <c r="F73" s="129"/>
      <c r="G73" s="129"/>
      <c r="H73" s="129"/>
      <c r="I73" s="129"/>
      <c r="J73" s="130" t="s">
        <v>47</v>
      </c>
      <c r="K73" s="37"/>
      <c r="L73" s="131"/>
      <c r="M73" s="131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3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1:46" ht="12.75" hidden="1">
      <c r="A74" s="134"/>
      <c r="B74" s="135"/>
      <c r="C74" s="135"/>
      <c r="D74" s="135"/>
      <c r="E74" s="135"/>
      <c r="F74" s="135"/>
      <c r="G74" s="135"/>
      <c r="H74" s="135"/>
      <c r="I74" s="135"/>
      <c r="J74" s="135"/>
      <c r="K74" s="45"/>
      <c r="L74" s="45"/>
      <c r="M74" s="136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70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1:46" ht="12.75">
      <c r="A75" s="138">
        <f>A70+1</f>
        <v>46</v>
      </c>
      <c r="B75" s="138">
        <v>235</v>
      </c>
      <c r="C75" s="138">
        <v>242</v>
      </c>
      <c r="D75" s="138" t="s">
        <v>22</v>
      </c>
      <c r="E75" s="138"/>
      <c r="F75" s="138"/>
      <c r="G75" s="138"/>
      <c r="H75" s="138"/>
      <c r="I75" s="138">
        <v>41</v>
      </c>
      <c r="J75" s="138" t="s">
        <v>29</v>
      </c>
      <c r="K75" s="138"/>
      <c r="L75" s="49">
        <v>13000</v>
      </c>
      <c r="M75" s="49">
        <v>0</v>
      </c>
      <c r="N75" s="49">
        <v>9000</v>
      </c>
      <c r="O75" s="49">
        <v>7000</v>
      </c>
      <c r="P75" s="49">
        <v>240</v>
      </c>
      <c r="Q75" s="49">
        <v>220</v>
      </c>
      <c r="R75" s="49">
        <v>220</v>
      </c>
      <c r="S75" s="49">
        <v>220</v>
      </c>
      <c r="T75" s="49">
        <v>220</v>
      </c>
      <c r="U75" s="49">
        <v>220</v>
      </c>
      <c r="V75" s="49">
        <v>220</v>
      </c>
      <c r="W75" s="49">
        <v>200</v>
      </c>
      <c r="X75" s="49">
        <v>200</v>
      </c>
      <c r="Y75" s="49">
        <v>200</v>
      </c>
      <c r="Z75" s="49">
        <v>200</v>
      </c>
      <c r="AA75" s="49">
        <v>200</v>
      </c>
      <c r="AB75" s="49">
        <v>200</v>
      </c>
      <c r="AC75" s="49">
        <v>100</v>
      </c>
      <c r="AD75" s="49">
        <v>0</v>
      </c>
      <c r="AE75" s="76">
        <v>0</v>
      </c>
      <c r="AF75" s="49">
        <v>100</v>
      </c>
      <c r="AG75" s="49">
        <v>0</v>
      </c>
      <c r="AH75" s="49">
        <v>0</v>
      </c>
      <c r="AI75" s="49">
        <v>30</v>
      </c>
      <c r="AJ75" s="49">
        <v>30</v>
      </c>
      <c r="AK75" s="69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1:46" ht="22.5">
      <c r="A76" s="138">
        <f>A75+1</f>
        <v>47</v>
      </c>
      <c r="B76" s="138">
        <v>235</v>
      </c>
      <c r="C76" s="138">
        <v>244</v>
      </c>
      <c r="D76" s="138" t="s">
        <v>22</v>
      </c>
      <c r="E76" s="138"/>
      <c r="F76" s="138"/>
      <c r="G76" s="138"/>
      <c r="H76" s="138"/>
      <c r="I76" s="138">
        <v>41</v>
      </c>
      <c r="J76" s="138" t="s">
        <v>30</v>
      </c>
      <c r="K76" s="70"/>
      <c r="L76" s="68">
        <v>65000</v>
      </c>
      <c r="M76" s="76">
        <v>105000</v>
      </c>
      <c r="N76" s="49">
        <v>190000</v>
      </c>
      <c r="O76" s="68">
        <v>110000</v>
      </c>
      <c r="P76" s="68">
        <v>3660</v>
      </c>
      <c r="Q76" s="68">
        <v>3400</v>
      </c>
      <c r="R76" s="49">
        <v>500</v>
      </c>
      <c r="S76" s="68">
        <v>560</v>
      </c>
      <c r="T76" s="49">
        <v>600</v>
      </c>
      <c r="U76" s="49">
        <v>600</v>
      </c>
      <c r="V76" s="49">
        <v>600</v>
      </c>
      <c r="W76" s="49">
        <v>550</v>
      </c>
      <c r="X76" s="49">
        <v>350</v>
      </c>
      <c r="Y76" s="49">
        <v>150</v>
      </c>
      <c r="Z76" s="49">
        <v>150</v>
      </c>
      <c r="AA76" s="49">
        <v>80</v>
      </c>
      <c r="AB76" s="49">
        <v>80</v>
      </c>
      <c r="AC76" s="49">
        <v>80</v>
      </c>
      <c r="AD76" s="49">
        <v>10</v>
      </c>
      <c r="AE76" s="76">
        <v>20</v>
      </c>
      <c r="AF76" s="49">
        <v>80</v>
      </c>
      <c r="AG76" s="49">
        <v>30</v>
      </c>
      <c r="AH76" s="49">
        <v>30</v>
      </c>
      <c r="AI76" s="49">
        <v>30</v>
      </c>
      <c r="AJ76" s="49">
        <v>30</v>
      </c>
      <c r="AK76" s="69" t="s">
        <v>271</v>
      </c>
      <c r="AL76" s="24"/>
      <c r="AM76" s="24"/>
      <c r="AN76" s="24"/>
      <c r="AO76" s="24"/>
      <c r="AP76" s="24"/>
      <c r="AQ76" s="24"/>
      <c r="AR76" s="24"/>
      <c r="AS76" s="24"/>
      <c r="AT76" s="24"/>
    </row>
    <row r="77" spans="1:46" ht="12.75" hidden="1">
      <c r="A77" s="106">
        <f>A76+1</f>
        <v>48</v>
      </c>
      <c r="B77" s="106" t="s">
        <v>1</v>
      </c>
      <c r="C77" s="106">
        <v>291004</v>
      </c>
      <c r="D77" s="106" t="s">
        <v>22</v>
      </c>
      <c r="E77" s="106"/>
      <c r="F77" s="106"/>
      <c r="G77" s="106" t="s">
        <v>2</v>
      </c>
      <c r="H77" s="106" t="s">
        <v>2</v>
      </c>
      <c r="I77" s="106">
        <v>71</v>
      </c>
      <c r="J77" s="106" t="s">
        <v>49</v>
      </c>
      <c r="K77" s="93" t="s">
        <v>3</v>
      </c>
      <c r="L77" s="95"/>
      <c r="M77" s="96"/>
      <c r="N77" s="49">
        <f>L77+M77</f>
        <v>0</v>
      </c>
      <c r="O77" s="95">
        <v>0</v>
      </c>
      <c r="P77" s="95"/>
      <c r="Q77" s="95"/>
      <c r="R77" s="49">
        <v>0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76"/>
      <c r="AF77" s="49"/>
      <c r="AG77" s="49"/>
      <c r="AH77" s="49"/>
      <c r="AI77" s="49"/>
      <c r="AJ77" s="49"/>
      <c r="AK77" s="69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1:46" ht="12.75" hidden="1">
      <c r="A78" s="106">
        <f>A77+1</f>
        <v>49</v>
      </c>
      <c r="B78" s="106">
        <v>235</v>
      </c>
      <c r="C78" s="106">
        <v>292017</v>
      </c>
      <c r="D78" s="106" t="s">
        <v>22</v>
      </c>
      <c r="E78" s="106"/>
      <c r="F78" s="106"/>
      <c r="G78" s="106"/>
      <c r="H78" s="106"/>
      <c r="I78" s="106">
        <v>41</v>
      </c>
      <c r="J78" s="106" t="s">
        <v>67</v>
      </c>
      <c r="K78" s="106"/>
      <c r="L78" s="49">
        <v>80000</v>
      </c>
      <c r="M78" s="95">
        <v>0</v>
      </c>
      <c r="N78" s="49">
        <v>0</v>
      </c>
      <c r="O78" s="49">
        <v>0</v>
      </c>
      <c r="P78" s="49"/>
      <c r="Q78" s="49"/>
      <c r="R78" s="49">
        <v>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76"/>
      <c r="AF78" s="49"/>
      <c r="AG78" s="49"/>
      <c r="AH78" s="49"/>
      <c r="AI78" s="49"/>
      <c r="AJ78" s="49"/>
      <c r="AK78" s="69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1:46" ht="13.5" thickBot="1">
      <c r="A79" s="106">
        <f>A78+1</f>
        <v>50</v>
      </c>
      <c r="B79" s="106" t="s">
        <v>134</v>
      </c>
      <c r="C79" s="106">
        <v>292006</v>
      </c>
      <c r="D79" s="106"/>
      <c r="E79" s="106"/>
      <c r="F79" s="106"/>
      <c r="G79" s="106"/>
      <c r="H79" s="106"/>
      <c r="I79" s="106">
        <v>41</v>
      </c>
      <c r="J79" s="106" t="s">
        <v>61</v>
      </c>
      <c r="K79" s="93"/>
      <c r="L79" s="93"/>
      <c r="M79" s="96"/>
      <c r="N79" s="95"/>
      <c r="O79" s="95"/>
      <c r="P79" s="95"/>
      <c r="Q79" s="95"/>
      <c r="R79" s="95"/>
      <c r="S79" s="95"/>
      <c r="T79" s="95"/>
      <c r="U79" s="95">
        <v>920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v>0</v>
      </c>
      <c r="AE79" s="96">
        <v>0</v>
      </c>
      <c r="AF79" s="95">
        <v>0</v>
      </c>
      <c r="AG79" s="95">
        <v>0</v>
      </c>
      <c r="AH79" s="95">
        <v>0</v>
      </c>
      <c r="AI79" s="95">
        <v>0</v>
      </c>
      <c r="AJ79" s="49">
        <v>0</v>
      </c>
      <c r="AK79" s="94" t="s">
        <v>197</v>
      </c>
      <c r="AL79" s="24"/>
      <c r="AM79" s="24"/>
      <c r="AN79" s="24"/>
      <c r="AO79" s="24"/>
      <c r="AP79" s="24"/>
      <c r="AQ79" s="24"/>
      <c r="AR79" s="24"/>
      <c r="AS79" s="24"/>
      <c r="AT79" s="24"/>
    </row>
    <row r="80" spans="1:46" s="3" customFormat="1" ht="13.5" thickBot="1">
      <c r="A80" s="52"/>
      <c r="B80" s="53"/>
      <c r="C80" s="53"/>
      <c r="D80" s="53"/>
      <c r="E80" s="53"/>
      <c r="F80" s="53"/>
      <c r="G80" s="53"/>
      <c r="H80" s="53"/>
      <c r="I80" s="53"/>
      <c r="J80" s="53" t="s">
        <v>11</v>
      </c>
      <c r="K80" s="53"/>
      <c r="L80" s="54">
        <f aca="true" t="shared" si="20" ref="L80:AJ80">SUM(L74:L79)</f>
        <v>158000</v>
      </c>
      <c r="M80" s="54">
        <f t="shared" si="20"/>
        <v>105000</v>
      </c>
      <c r="N80" s="55">
        <f t="shared" si="20"/>
        <v>199000</v>
      </c>
      <c r="O80" s="55">
        <f t="shared" si="20"/>
        <v>117000</v>
      </c>
      <c r="P80" s="55">
        <f t="shared" si="20"/>
        <v>3900</v>
      </c>
      <c r="Q80" s="55">
        <f t="shared" si="20"/>
        <v>3620</v>
      </c>
      <c r="R80" s="55">
        <f t="shared" si="20"/>
        <v>720</v>
      </c>
      <c r="S80" s="55">
        <f t="shared" si="20"/>
        <v>780</v>
      </c>
      <c r="T80" s="55">
        <f t="shared" si="20"/>
        <v>820</v>
      </c>
      <c r="U80" s="55">
        <f t="shared" si="20"/>
        <v>1740</v>
      </c>
      <c r="V80" s="55">
        <f t="shared" si="20"/>
        <v>820</v>
      </c>
      <c r="W80" s="55">
        <f t="shared" si="20"/>
        <v>750</v>
      </c>
      <c r="X80" s="55">
        <f t="shared" si="20"/>
        <v>550</v>
      </c>
      <c r="Y80" s="55">
        <f t="shared" si="20"/>
        <v>350</v>
      </c>
      <c r="Z80" s="55">
        <f t="shared" si="20"/>
        <v>350</v>
      </c>
      <c r="AA80" s="55">
        <f t="shared" si="20"/>
        <v>280</v>
      </c>
      <c r="AB80" s="55">
        <f t="shared" si="20"/>
        <v>280</v>
      </c>
      <c r="AC80" s="55">
        <f t="shared" si="20"/>
        <v>180</v>
      </c>
      <c r="AD80" s="55">
        <f t="shared" si="20"/>
        <v>10</v>
      </c>
      <c r="AE80" s="55">
        <f t="shared" si="20"/>
        <v>20</v>
      </c>
      <c r="AF80" s="55">
        <f t="shared" si="20"/>
        <v>180</v>
      </c>
      <c r="AG80" s="55">
        <f t="shared" si="20"/>
        <v>30</v>
      </c>
      <c r="AH80" s="55">
        <f t="shared" si="20"/>
        <v>30</v>
      </c>
      <c r="AI80" s="55">
        <f t="shared" si="20"/>
        <v>60</v>
      </c>
      <c r="AJ80" s="55">
        <f t="shared" si="20"/>
        <v>60</v>
      </c>
      <c r="AK80" s="56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1:46" s="3" customFormat="1" ht="13.5" thickBot="1">
      <c r="A81" s="59"/>
      <c r="B81" s="60"/>
      <c r="C81" s="60"/>
      <c r="D81" s="60"/>
      <c r="E81" s="60"/>
      <c r="F81" s="60"/>
      <c r="G81" s="60"/>
      <c r="H81" s="60"/>
      <c r="I81" s="60"/>
      <c r="J81" s="60" t="s">
        <v>48</v>
      </c>
      <c r="K81" s="60"/>
      <c r="L81" s="61">
        <f aca="true" t="shared" si="21" ref="L81:AJ81">L80</f>
        <v>158000</v>
      </c>
      <c r="M81" s="61">
        <f t="shared" si="21"/>
        <v>105000</v>
      </c>
      <c r="N81" s="62">
        <f t="shared" si="21"/>
        <v>199000</v>
      </c>
      <c r="O81" s="62">
        <f t="shared" si="21"/>
        <v>117000</v>
      </c>
      <c r="P81" s="62">
        <f t="shared" si="21"/>
        <v>3900</v>
      </c>
      <c r="Q81" s="62">
        <f t="shared" si="21"/>
        <v>3620</v>
      </c>
      <c r="R81" s="62">
        <f t="shared" si="21"/>
        <v>720</v>
      </c>
      <c r="S81" s="62">
        <f t="shared" si="21"/>
        <v>780</v>
      </c>
      <c r="T81" s="62">
        <f t="shared" si="21"/>
        <v>820</v>
      </c>
      <c r="U81" s="62">
        <f t="shared" si="21"/>
        <v>1740</v>
      </c>
      <c r="V81" s="62">
        <f t="shared" si="21"/>
        <v>820</v>
      </c>
      <c r="W81" s="62">
        <f t="shared" si="21"/>
        <v>750</v>
      </c>
      <c r="X81" s="62">
        <f t="shared" si="21"/>
        <v>550</v>
      </c>
      <c r="Y81" s="62">
        <f t="shared" si="21"/>
        <v>350</v>
      </c>
      <c r="Z81" s="62">
        <f t="shared" si="21"/>
        <v>350</v>
      </c>
      <c r="AA81" s="62">
        <f t="shared" si="21"/>
        <v>280</v>
      </c>
      <c r="AB81" s="62">
        <f t="shared" si="21"/>
        <v>280</v>
      </c>
      <c r="AC81" s="62">
        <f t="shared" si="21"/>
        <v>180</v>
      </c>
      <c r="AD81" s="62">
        <f t="shared" si="21"/>
        <v>10</v>
      </c>
      <c r="AE81" s="62">
        <f t="shared" si="21"/>
        <v>20</v>
      </c>
      <c r="AF81" s="62">
        <f t="shared" si="21"/>
        <v>180</v>
      </c>
      <c r="AG81" s="62">
        <f t="shared" si="21"/>
        <v>30</v>
      </c>
      <c r="AH81" s="62">
        <f t="shared" si="21"/>
        <v>30</v>
      </c>
      <c r="AI81" s="62">
        <f t="shared" si="21"/>
        <v>60</v>
      </c>
      <c r="AJ81" s="62">
        <f t="shared" si="21"/>
        <v>60</v>
      </c>
      <c r="AK81" s="63"/>
      <c r="AL81" s="57"/>
      <c r="AM81" s="57"/>
      <c r="AN81" s="57"/>
      <c r="AO81" s="57"/>
      <c r="AP81" s="57"/>
      <c r="AQ81" s="57"/>
      <c r="AR81" s="57"/>
      <c r="AS81" s="57"/>
      <c r="AT81" s="57"/>
    </row>
    <row r="82" spans="1:46" s="3" customFormat="1" ht="12.75">
      <c r="A82" s="40"/>
      <c r="B82" s="40"/>
      <c r="C82" s="40"/>
      <c r="D82" s="40"/>
      <c r="E82" s="40"/>
      <c r="F82" s="40"/>
      <c r="G82" s="40"/>
      <c r="H82" s="40"/>
      <c r="I82" s="40"/>
      <c r="J82" s="40" t="s">
        <v>71</v>
      </c>
      <c r="K82" s="40"/>
      <c r="L82" s="64"/>
      <c r="M82" s="64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57"/>
      <c r="AM82" s="57"/>
      <c r="AN82" s="57"/>
      <c r="AO82" s="57"/>
      <c r="AP82" s="57"/>
      <c r="AQ82" s="57"/>
      <c r="AR82" s="57"/>
      <c r="AS82" s="57"/>
      <c r="AT82" s="57"/>
    </row>
    <row r="83" spans="1:46" ht="12.75" hidden="1">
      <c r="A83" s="129">
        <f>A79+1</f>
        <v>51</v>
      </c>
      <c r="B83" s="129"/>
      <c r="C83" s="129"/>
      <c r="D83" s="129"/>
      <c r="E83" s="129"/>
      <c r="F83" s="129"/>
      <c r="G83" s="129" t="s">
        <v>2</v>
      </c>
      <c r="H83" s="129" t="s">
        <v>2</v>
      </c>
      <c r="I83" s="129"/>
      <c r="J83" s="129"/>
      <c r="K83" s="37"/>
      <c r="L83" s="44"/>
      <c r="M83" s="44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33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1:46" ht="67.5">
      <c r="A84" s="138">
        <f>A83+1</f>
        <v>52</v>
      </c>
      <c r="B84" s="138" t="s">
        <v>1</v>
      </c>
      <c r="C84" s="138">
        <v>311</v>
      </c>
      <c r="D84" s="138" t="s">
        <v>22</v>
      </c>
      <c r="E84" s="138"/>
      <c r="F84" s="138"/>
      <c r="G84" s="138" t="s">
        <v>2</v>
      </c>
      <c r="H84" s="138">
        <v>1</v>
      </c>
      <c r="I84" s="138">
        <v>46</v>
      </c>
      <c r="J84" s="138" t="s">
        <v>91</v>
      </c>
      <c r="K84" s="70" t="s">
        <v>3</v>
      </c>
      <c r="L84" s="49">
        <v>35000</v>
      </c>
      <c r="M84" s="76">
        <v>0</v>
      </c>
      <c r="N84" s="49">
        <v>70000</v>
      </c>
      <c r="O84" s="49">
        <v>1350000</v>
      </c>
      <c r="P84" s="49">
        <v>3200</v>
      </c>
      <c r="Q84" s="49">
        <v>4800</v>
      </c>
      <c r="R84" s="49">
        <v>4680</v>
      </c>
      <c r="S84" s="49">
        <v>3600</v>
      </c>
      <c r="T84" s="49">
        <v>6890</v>
      </c>
      <c r="U84" s="49">
        <v>3270</v>
      </c>
      <c r="V84" s="49">
        <v>1000</v>
      </c>
      <c r="W84" s="49">
        <v>4000</v>
      </c>
      <c r="X84" s="49">
        <v>3970</v>
      </c>
      <c r="Y84" s="49">
        <v>5970</v>
      </c>
      <c r="Z84" s="49">
        <v>7900</v>
      </c>
      <c r="AA84" s="49">
        <v>5900</v>
      </c>
      <c r="AB84" s="49">
        <v>5900</v>
      </c>
      <c r="AC84" s="49">
        <v>5900</v>
      </c>
      <c r="AD84" s="49">
        <v>7950</v>
      </c>
      <c r="AE84" s="49">
        <v>5200</v>
      </c>
      <c r="AF84" s="49">
        <v>5900</v>
      </c>
      <c r="AG84" s="49">
        <v>6200</v>
      </c>
      <c r="AH84" s="49">
        <v>5900</v>
      </c>
      <c r="AI84" s="49">
        <v>5900</v>
      </c>
      <c r="AJ84" s="49">
        <v>5900</v>
      </c>
      <c r="AK84" s="69" t="s">
        <v>272</v>
      </c>
      <c r="AL84" s="79"/>
      <c r="AM84" s="139"/>
      <c r="AN84" s="139"/>
      <c r="AO84" s="139"/>
      <c r="AP84" s="139"/>
      <c r="AQ84" s="24"/>
      <c r="AR84" s="24"/>
      <c r="AS84" s="24"/>
      <c r="AT84" s="24"/>
    </row>
    <row r="85" spans="1:46" ht="12.75">
      <c r="A85" s="106">
        <f>A84+1</f>
        <v>53</v>
      </c>
      <c r="B85" s="106" t="s">
        <v>1</v>
      </c>
      <c r="C85" s="106">
        <v>311</v>
      </c>
      <c r="D85" s="106" t="s">
        <v>22</v>
      </c>
      <c r="E85" s="106"/>
      <c r="F85" s="106"/>
      <c r="G85" s="106" t="s">
        <v>2</v>
      </c>
      <c r="H85" s="106">
        <v>2</v>
      </c>
      <c r="I85" s="106">
        <v>46</v>
      </c>
      <c r="J85" s="106" t="s">
        <v>92</v>
      </c>
      <c r="K85" s="93" t="s">
        <v>3</v>
      </c>
      <c r="L85" s="95">
        <v>5000</v>
      </c>
      <c r="M85" s="76">
        <v>0</v>
      </c>
      <c r="N85" s="49">
        <v>1000</v>
      </c>
      <c r="O85" s="95">
        <v>1000</v>
      </c>
      <c r="P85" s="95">
        <v>30</v>
      </c>
      <c r="Q85" s="95">
        <v>30</v>
      </c>
      <c r="R85" s="49">
        <v>30</v>
      </c>
      <c r="S85" s="49">
        <v>30</v>
      </c>
      <c r="T85" s="49">
        <v>30</v>
      </c>
      <c r="U85" s="49">
        <v>30</v>
      </c>
      <c r="V85" s="49">
        <v>30</v>
      </c>
      <c r="W85" s="49">
        <v>30</v>
      </c>
      <c r="X85" s="49">
        <v>30</v>
      </c>
      <c r="Y85" s="49">
        <v>30</v>
      </c>
      <c r="Z85" s="49">
        <v>30</v>
      </c>
      <c r="AA85" s="49">
        <v>30</v>
      </c>
      <c r="AB85" s="49">
        <v>30</v>
      </c>
      <c r="AC85" s="49">
        <v>30</v>
      </c>
      <c r="AD85" s="49">
        <v>0</v>
      </c>
      <c r="AE85" s="49">
        <v>0</v>
      </c>
      <c r="AF85" s="49">
        <v>30</v>
      </c>
      <c r="AG85" s="49">
        <v>0</v>
      </c>
      <c r="AH85" s="49">
        <v>20</v>
      </c>
      <c r="AI85" s="49">
        <v>20</v>
      </c>
      <c r="AJ85" s="49">
        <v>20</v>
      </c>
      <c r="AK85" s="69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1:46" ht="68.25" thickBot="1">
      <c r="A86" s="106">
        <f>A85+1</f>
        <v>54</v>
      </c>
      <c r="B86" s="106" t="s">
        <v>134</v>
      </c>
      <c r="C86" s="106">
        <v>311</v>
      </c>
      <c r="D86" s="106"/>
      <c r="E86" s="106"/>
      <c r="F86" s="106"/>
      <c r="G86" s="106"/>
      <c r="H86" s="106">
        <v>5</v>
      </c>
      <c r="I86" s="106">
        <v>46</v>
      </c>
      <c r="J86" s="106" t="s">
        <v>169</v>
      </c>
      <c r="K86" s="93"/>
      <c r="L86" s="95">
        <v>149000</v>
      </c>
      <c r="M86" s="96">
        <v>-149000</v>
      </c>
      <c r="N86" s="49">
        <f>L86+M86</f>
        <v>0</v>
      </c>
      <c r="O86" s="95">
        <v>0</v>
      </c>
      <c r="P86" s="95">
        <v>0</v>
      </c>
      <c r="Q86" s="95">
        <v>0</v>
      </c>
      <c r="R86" s="49">
        <v>0</v>
      </c>
      <c r="S86" s="49">
        <v>60000</v>
      </c>
      <c r="T86" s="49">
        <v>60000</v>
      </c>
      <c r="U86" s="49">
        <v>61480</v>
      </c>
      <c r="V86" s="49">
        <v>65560</v>
      </c>
      <c r="W86" s="49">
        <v>65900</v>
      </c>
      <c r="X86" s="49">
        <v>66500</v>
      </c>
      <c r="Y86" s="49">
        <v>72760</v>
      </c>
      <c r="Z86" s="49">
        <v>72760</v>
      </c>
      <c r="AA86" s="49">
        <v>72760</v>
      </c>
      <c r="AB86" s="49">
        <v>73360</v>
      </c>
      <c r="AC86" s="49">
        <v>83390</v>
      </c>
      <c r="AD86" s="49">
        <v>72100</v>
      </c>
      <c r="AE86" s="49">
        <v>83380</v>
      </c>
      <c r="AF86" s="49">
        <v>83390</v>
      </c>
      <c r="AG86" s="49">
        <v>84600</v>
      </c>
      <c r="AH86" s="49">
        <v>85100</v>
      </c>
      <c r="AI86" s="49">
        <v>86200</v>
      </c>
      <c r="AJ86" s="49">
        <v>87050</v>
      </c>
      <c r="AK86" s="69" t="s">
        <v>273</v>
      </c>
      <c r="AL86" s="24"/>
      <c r="AM86" s="24"/>
      <c r="AN86" s="24"/>
      <c r="AO86" s="24"/>
      <c r="AP86" s="24"/>
      <c r="AQ86" s="24"/>
      <c r="AR86" s="24"/>
      <c r="AS86" s="24"/>
      <c r="AT86" s="24"/>
    </row>
    <row r="87" spans="1:46" ht="12.75" hidden="1">
      <c r="A87" s="106">
        <f>A86+1</f>
        <v>55</v>
      </c>
      <c r="B87" s="106">
        <v>235</v>
      </c>
      <c r="C87" s="106">
        <v>311</v>
      </c>
      <c r="D87" s="106" t="s">
        <v>22</v>
      </c>
      <c r="E87" s="106"/>
      <c r="F87" s="106"/>
      <c r="G87" s="106"/>
      <c r="H87" s="106">
        <v>4</v>
      </c>
      <c r="I87" s="106">
        <v>46</v>
      </c>
      <c r="J87" s="106" t="s">
        <v>102</v>
      </c>
      <c r="K87" s="93"/>
      <c r="L87" s="96">
        <v>0</v>
      </c>
      <c r="M87" s="96">
        <v>578000</v>
      </c>
      <c r="N87" s="49">
        <v>0</v>
      </c>
      <c r="O87" s="95">
        <v>0</v>
      </c>
      <c r="P87" s="95"/>
      <c r="Q87" s="95"/>
      <c r="R87" s="49">
        <v>0</v>
      </c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69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1:46" ht="13.5" hidden="1" thickBot="1">
      <c r="A88" s="106">
        <f>A87+1</f>
        <v>56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93"/>
      <c r="L88" s="96"/>
      <c r="M88" s="96"/>
      <c r="N88" s="95"/>
      <c r="O88" s="95"/>
      <c r="P88" s="95"/>
      <c r="Q88" s="95"/>
      <c r="R88" s="95"/>
      <c r="S88" s="95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9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1:46" s="3" customFormat="1" ht="13.5" hidden="1" thickBot="1">
      <c r="A89" s="52"/>
      <c r="B89" s="53"/>
      <c r="C89" s="53"/>
      <c r="D89" s="53"/>
      <c r="E89" s="53"/>
      <c r="F89" s="53"/>
      <c r="G89" s="53"/>
      <c r="H89" s="53"/>
      <c r="I89" s="53"/>
      <c r="J89" s="53" t="s">
        <v>11</v>
      </c>
      <c r="K89" s="53"/>
      <c r="L89" s="54">
        <f aca="true" t="shared" si="22" ref="L89:AJ89">SUM(L83:L88)</f>
        <v>189000</v>
      </c>
      <c r="M89" s="54">
        <f t="shared" si="22"/>
        <v>429000</v>
      </c>
      <c r="N89" s="55">
        <f t="shared" si="22"/>
        <v>71000</v>
      </c>
      <c r="O89" s="55">
        <f t="shared" si="22"/>
        <v>1351000</v>
      </c>
      <c r="P89" s="55">
        <f t="shared" si="22"/>
        <v>3230</v>
      </c>
      <c r="Q89" s="55">
        <f t="shared" si="22"/>
        <v>4830</v>
      </c>
      <c r="R89" s="55">
        <f t="shared" si="22"/>
        <v>4710</v>
      </c>
      <c r="S89" s="55">
        <f t="shared" si="22"/>
        <v>63630</v>
      </c>
      <c r="T89" s="55">
        <f t="shared" si="22"/>
        <v>66920</v>
      </c>
      <c r="U89" s="55">
        <f t="shared" si="22"/>
        <v>64780</v>
      </c>
      <c r="V89" s="55">
        <f t="shared" si="22"/>
        <v>66590</v>
      </c>
      <c r="W89" s="55">
        <f t="shared" si="22"/>
        <v>69930</v>
      </c>
      <c r="X89" s="55">
        <f t="shared" si="22"/>
        <v>70500</v>
      </c>
      <c r="Y89" s="55">
        <f t="shared" si="22"/>
        <v>78760</v>
      </c>
      <c r="Z89" s="55">
        <f t="shared" si="22"/>
        <v>80690</v>
      </c>
      <c r="AA89" s="55">
        <f t="shared" si="22"/>
        <v>78690</v>
      </c>
      <c r="AB89" s="55">
        <f t="shared" si="22"/>
        <v>79290</v>
      </c>
      <c r="AC89" s="55">
        <f t="shared" si="22"/>
        <v>89320</v>
      </c>
      <c r="AD89" s="55">
        <f t="shared" si="22"/>
        <v>80050</v>
      </c>
      <c r="AE89" s="55">
        <f t="shared" si="22"/>
        <v>88580</v>
      </c>
      <c r="AF89" s="55">
        <f t="shared" si="22"/>
        <v>89320</v>
      </c>
      <c r="AG89" s="55">
        <f t="shared" si="22"/>
        <v>90800</v>
      </c>
      <c r="AH89" s="55">
        <f t="shared" si="22"/>
        <v>91020</v>
      </c>
      <c r="AI89" s="55">
        <f t="shared" si="22"/>
        <v>92120</v>
      </c>
      <c r="AJ89" s="55">
        <f t="shared" si="22"/>
        <v>92970</v>
      </c>
      <c r="AK89" s="56"/>
      <c r="AL89" s="57"/>
      <c r="AM89" s="57"/>
      <c r="AN89" s="57"/>
      <c r="AO89" s="57"/>
      <c r="AP89" s="57"/>
      <c r="AQ89" s="57"/>
      <c r="AR89" s="57"/>
      <c r="AS89" s="57"/>
      <c r="AT89" s="57"/>
    </row>
    <row r="90" spans="1:46" s="3" customFormat="1" ht="13.5" thickBot="1">
      <c r="A90" s="59"/>
      <c r="B90" s="60"/>
      <c r="C90" s="60"/>
      <c r="D90" s="60"/>
      <c r="E90" s="60"/>
      <c r="F90" s="60"/>
      <c r="G90" s="60"/>
      <c r="H90" s="60"/>
      <c r="I90" s="60"/>
      <c r="J90" s="60" t="s">
        <v>72</v>
      </c>
      <c r="K90" s="60"/>
      <c r="L90" s="61">
        <f aca="true" t="shared" si="23" ref="L90:AJ90">L89</f>
        <v>189000</v>
      </c>
      <c r="M90" s="61">
        <f t="shared" si="23"/>
        <v>429000</v>
      </c>
      <c r="N90" s="62">
        <f t="shared" si="23"/>
        <v>71000</v>
      </c>
      <c r="O90" s="62">
        <f t="shared" si="23"/>
        <v>1351000</v>
      </c>
      <c r="P90" s="62">
        <f t="shared" si="23"/>
        <v>3230</v>
      </c>
      <c r="Q90" s="62">
        <f t="shared" si="23"/>
        <v>4830</v>
      </c>
      <c r="R90" s="62">
        <f t="shared" si="23"/>
        <v>4710</v>
      </c>
      <c r="S90" s="62">
        <f t="shared" si="23"/>
        <v>63630</v>
      </c>
      <c r="T90" s="62">
        <f t="shared" si="23"/>
        <v>66920</v>
      </c>
      <c r="U90" s="62">
        <f t="shared" si="23"/>
        <v>64780</v>
      </c>
      <c r="V90" s="62">
        <f t="shared" si="23"/>
        <v>66590</v>
      </c>
      <c r="W90" s="62">
        <f t="shared" si="23"/>
        <v>69930</v>
      </c>
      <c r="X90" s="62">
        <f t="shared" si="23"/>
        <v>70500</v>
      </c>
      <c r="Y90" s="62">
        <f t="shared" si="23"/>
        <v>78760</v>
      </c>
      <c r="Z90" s="62">
        <f t="shared" si="23"/>
        <v>80690</v>
      </c>
      <c r="AA90" s="62">
        <f t="shared" si="23"/>
        <v>78690</v>
      </c>
      <c r="AB90" s="62">
        <f t="shared" si="23"/>
        <v>79290</v>
      </c>
      <c r="AC90" s="62">
        <f t="shared" si="23"/>
        <v>89320</v>
      </c>
      <c r="AD90" s="62">
        <f t="shared" si="23"/>
        <v>80050</v>
      </c>
      <c r="AE90" s="62">
        <f t="shared" si="23"/>
        <v>88580</v>
      </c>
      <c r="AF90" s="62">
        <f t="shared" si="23"/>
        <v>89320</v>
      </c>
      <c r="AG90" s="62">
        <f t="shared" si="23"/>
        <v>90800</v>
      </c>
      <c r="AH90" s="62">
        <f t="shared" si="23"/>
        <v>91020</v>
      </c>
      <c r="AI90" s="62">
        <f t="shared" si="23"/>
        <v>92120</v>
      </c>
      <c r="AJ90" s="62">
        <f t="shared" si="23"/>
        <v>92970</v>
      </c>
      <c r="AK90" s="63"/>
      <c r="AL90" s="57"/>
      <c r="AM90" s="57"/>
      <c r="AN90" s="57"/>
      <c r="AO90" s="57"/>
      <c r="AP90" s="57"/>
      <c r="AQ90" s="57"/>
      <c r="AR90" s="57"/>
      <c r="AS90" s="57"/>
      <c r="AT90" s="57"/>
    </row>
    <row r="91" spans="1:46" s="3" customFormat="1" ht="12.75">
      <c r="A91" s="40"/>
      <c r="B91" s="40"/>
      <c r="C91" s="40"/>
      <c r="D91" s="40"/>
      <c r="E91" s="40"/>
      <c r="F91" s="40"/>
      <c r="G91" s="40"/>
      <c r="H91" s="40"/>
      <c r="I91" s="40"/>
      <c r="J91" s="40" t="s">
        <v>50</v>
      </c>
      <c r="K91" s="40"/>
      <c r="L91" s="64"/>
      <c r="M91" s="64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6"/>
      <c r="AL91" s="57"/>
      <c r="AM91" s="57"/>
      <c r="AN91" s="57"/>
      <c r="AO91" s="57"/>
      <c r="AP91" s="57"/>
      <c r="AQ91" s="57"/>
      <c r="AR91" s="57"/>
      <c r="AS91" s="57"/>
      <c r="AT91" s="57"/>
    </row>
    <row r="92" spans="1:46" ht="67.5">
      <c r="A92" s="129">
        <f>A88+1</f>
        <v>57</v>
      </c>
      <c r="B92" s="129" t="s">
        <v>1</v>
      </c>
      <c r="C92" s="129">
        <v>312012</v>
      </c>
      <c r="D92" s="129" t="s">
        <v>22</v>
      </c>
      <c r="E92" s="129"/>
      <c r="F92" s="129"/>
      <c r="G92" s="129" t="s">
        <v>2</v>
      </c>
      <c r="H92" s="129">
        <v>1</v>
      </c>
      <c r="I92" s="129">
        <v>111</v>
      </c>
      <c r="J92" s="129" t="s">
        <v>64</v>
      </c>
      <c r="K92" s="37" t="s">
        <v>3</v>
      </c>
      <c r="L92" s="68">
        <v>6554000</v>
      </c>
      <c r="M92" s="44">
        <v>0</v>
      </c>
      <c r="N92" s="68">
        <v>7352000</v>
      </c>
      <c r="O92" s="68">
        <v>7460000</v>
      </c>
      <c r="P92" s="68">
        <v>280808</v>
      </c>
      <c r="Q92" s="68">
        <v>312000</v>
      </c>
      <c r="R92" s="68">
        <v>340000</v>
      </c>
      <c r="S92" s="68">
        <v>360000</v>
      </c>
      <c r="T92" s="49">
        <v>385000</v>
      </c>
      <c r="U92" s="68">
        <v>388000</v>
      </c>
      <c r="V92" s="49">
        <v>431000</v>
      </c>
      <c r="W92" s="49">
        <v>452000</v>
      </c>
      <c r="X92" s="49">
        <v>475000</v>
      </c>
      <c r="Y92" s="49">
        <v>501000</v>
      </c>
      <c r="Z92" s="49">
        <v>697000</v>
      </c>
      <c r="AA92" s="49">
        <v>698900</v>
      </c>
      <c r="AB92" s="49">
        <v>859000</v>
      </c>
      <c r="AC92" s="49">
        <v>859000</v>
      </c>
      <c r="AD92" s="49">
        <v>698390</v>
      </c>
      <c r="AE92" s="49">
        <v>807190</v>
      </c>
      <c r="AF92" s="49">
        <v>956000</v>
      </c>
      <c r="AG92" s="49">
        <v>828800</v>
      </c>
      <c r="AH92" s="49">
        <v>918000</v>
      </c>
      <c r="AI92" s="49">
        <v>955000</v>
      </c>
      <c r="AJ92" s="49">
        <v>993000</v>
      </c>
      <c r="AK92" s="74" t="s">
        <v>274</v>
      </c>
      <c r="AL92" s="103"/>
      <c r="AM92" s="80"/>
      <c r="AN92" s="140"/>
      <c r="AO92" s="104"/>
      <c r="AP92" s="24"/>
      <c r="AQ92" s="24"/>
      <c r="AR92" s="24"/>
      <c r="AS92" s="24"/>
      <c r="AT92" s="24"/>
    </row>
    <row r="93" spans="1:46" ht="45">
      <c r="A93" s="129">
        <f>A92+1</f>
        <v>58</v>
      </c>
      <c r="B93" s="129">
        <v>235</v>
      </c>
      <c r="C93" s="129">
        <v>312012</v>
      </c>
      <c r="D93" s="129" t="s">
        <v>22</v>
      </c>
      <c r="E93" s="129"/>
      <c r="F93" s="129"/>
      <c r="G93" s="129"/>
      <c r="H93" s="141" t="s">
        <v>98</v>
      </c>
      <c r="I93" s="129">
        <v>111</v>
      </c>
      <c r="J93" s="129" t="s">
        <v>160</v>
      </c>
      <c r="K93" s="37"/>
      <c r="L93" s="68">
        <v>0</v>
      </c>
      <c r="M93" s="44">
        <v>64000</v>
      </c>
      <c r="N93" s="68">
        <v>0</v>
      </c>
      <c r="O93" s="68">
        <v>0</v>
      </c>
      <c r="P93" s="68">
        <v>4650</v>
      </c>
      <c r="Q93" s="68">
        <v>3950</v>
      </c>
      <c r="R93" s="68">
        <v>3000</v>
      </c>
      <c r="S93" s="68">
        <v>2000</v>
      </c>
      <c r="T93" s="49">
        <v>4000</v>
      </c>
      <c r="U93" s="68">
        <v>7940</v>
      </c>
      <c r="V93" s="49">
        <v>1350</v>
      </c>
      <c r="W93" s="49">
        <v>2400</v>
      </c>
      <c r="X93" s="49">
        <v>2400</v>
      </c>
      <c r="Y93" s="49">
        <v>4800</v>
      </c>
      <c r="Z93" s="49">
        <v>5780</v>
      </c>
      <c r="AA93" s="49">
        <v>5780</v>
      </c>
      <c r="AB93" s="49">
        <v>11500</v>
      </c>
      <c r="AC93" s="49">
        <v>11500</v>
      </c>
      <c r="AD93" s="49">
        <v>5860</v>
      </c>
      <c r="AE93" s="49">
        <v>11050</v>
      </c>
      <c r="AF93" s="49">
        <v>7500</v>
      </c>
      <c r="AG93" s="49">
        <v>7400</v>
      </c>
      <c r="AH93" s="49">
        <v>2100</v>
      </c>
      <c r="AI93" s="49">
        <v>0</v>
      </c>
      <c r="AJ93" s="49">
        <v>6000</v>
      </c>
      <c r="AK93" s="74" t="s">
        <v>275</v>
      </c>
      <c r="AL93" s="142"/>
      <c r="AM93" s="104"/>
      <c r="AN93" s="104"/>
      <c r="AO93" s="142"/>
      <c r="AP93" s="24"/>
      <c r="AQ93" s="24"/>
      <c r="AR93" s="24"/>
      <c r="AS93" s="24"/>
      <c r="AT93" s="24"/>
    </row>
    <row r="94" spans="1:46" ht="12.75" hidden="1">
      <c r="A94" s="129">
        <f aca="true" t="shared" si="24" ref="A94:A102">A93+1</f>
        <v>59</v>
      </c>
      <c r="B94" s="129">
        <v>235</v>
      </c>
      <c r="C94" s="129">
        <v>312001</v>
      </c>
      <c r="D94" s="129" t="s">
        <v>22</v>
      </c>
      <c r="E94" s="129"/>
      <c r="F94" s="129"/>
      <c r="G94" s="129"/>
      <c r="H94" s="141" t="s">
        <v>99</v>
      </c>
      <c r="I94" s="129">
        <v>111</v>
      </c>
      <c r="J94" s="129" t="s">
        <v>103</v>
      </c>
      <c r="K94" s="37"/>
      <c r="L94" s="68">
        <v>0</v>
      </c>
      <c r="M94" s="44">
        <v>1525000</v>
      </c>
      <c r="N94" s="68">
        <v>1640000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49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7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1:46" ht="39" customHeight="1" hidden="1">
      <c r="A95" s="129">
        <f t="shared" si="24"/>
        <v>60</v>
      </c>
      <c r="B95" s="138">
        <v>235</v>
      </c>
      <c r="C95" s="138">
        <v>312001</v>
      </c>
      <c r="D95" s="138" t="s">
        <v>22</v>
      </c>
      <c r="E95" s="138"/>
      <c r="F95" s="138"/>
      <c r="G95" s="138"/>
      <c r="H95" s="143" t="s">
        <v>114</v>
      </c>
      <c r="I95" s="144" t="s">
        <v>132</v>
      </c>
      <c r="J95" s="138" t="s">
        <v>113</v>
      </c>
      <c r="K95" s="70" t="s">
        <v>3</v>
      </c>
      <c r="L95" s="49">
        <v>0</v>
      </c>
      <c r="M95" s="44">
        <v>0</v>
      </c>
      <c r="N95" s="49">
        <v>776000</v>
      </c>
      <c r="O95" s="49">
        <v>1485000</v>
      </c>
      <c r="P95" s="68">
        <v>0</v>
      </c>
      <c r="Q95" s="68">
        <v>0</v>
      </c>
      <c r="R95" s="68">
        <v>0</v>
      </c>
      <c r="S95" s="68">
        <v>0</v>
      </c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101" t="s">
        <v>126</v>
      </c>
      <c r="AL95" s="24"/>
      <c r="AM95" s="24"/>
      <c r="AN95" s="24"/>
      <c r="AO95" s="24"/>
      <c r="AP95" s="24"/>
      <c r="AQ95" s="24"/>
      <c r="AR95" s="24"/>
      <c r="AS95" s="24"/>
      <c r="AT95" s="24"/>
    </row>
    <row r="96" spans="1:46" ht="131.25" customHeight="1" hidden="1">
      <c r="A96" s="129">
        <f t="shared" si="24"/>
        <v>61</v>
      </c>
      <c r="B96" s="138" t="s">
        <v>134</v>
      </c>
      <c r="C96" s="138">
        <v>312001</v>
      </c>
      <c r="D96" s="138" t="s">
        <v>22</v>
      </c>
      <c r="E96" s="138"/>
      <c r="F96" s="138"/>
      <c r="G96" s="138"/>
      <c r="H96" s="143" t="s">
        <v>125</v>
      </c>
      <c r="I96" s="144" t="s">
        <v>154</v>
      </c>
      <c r="J96" s="138" t="s">
        <v>143</v>
      </c>
      <c r="K96" s="70"/>
      <c r="L96" s="49"/>
      <c r="M96" s="44"/>
      <c r="N96" s="49"/>
      <c r="O96" s="49"/>
      <c r="P96" s="68">
        <v>0</v>
      </c>
      <c r="Q96" s="68">
        <v>113350</v>
      </c>
      <c r="R96" s="68">
        <v>148400</v>
      </c>
      <c r="S96" s="68">
        <v>74500</v>
      </c>
      <c r="T96" s="49">
        <v>114100</v>
      </c>
      <c r="U96" s="95">
        <v>113530</v>
      </c>
      <c r="V96" s="49">
        <v>0</v>
      </c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101" t="s">
        <v>174</v>
      </c>
      <c r="AL96" s="139"/>
      <c r="AM96" s="24"/>
      <c r="AN96" s="24"/>
      <c r="AO96" s="24"/>
      <c r="AP96" s="24"/>
      <c r="AQ96" s="24"/>
      <c r="AR96" s="24"/>
      <c r="AS96" s="24"/>
      <c r="AT96" s="24"/>
    </row>
    <row r="97" spans="1:46" ht="102.75" customHeight="1" hidden="1">
      <c r="A97" s="129">
        <f t="shared" si="24"/>
        <v>62</v>
      </c>
      <c r="B97" s="138" t="s">
        <v>134</v>
      </c>
      <c r="C97" s="138">
        <v>312001</v>
      </c>
      <c r="D97" s="138" t="s">
        <v>22</v>
      </c>
      <c r="E97" s="138"/>
      <c r="F97" s="138"/>
      <c r="G97" s="138"/>
      <c r="H97" s="143" t="s">
        <v>152</v>
      </c>
      <c r="I97" s="144" t="s">
        <v>155</v>
      </c>
      <c r="J97" s="138" t="s">
        <v>144</v>
      </c>
      <c r="K97" s="70"/>
      <c r="L97" s="49"/>
      <c r="M97" s="44"/>
      <c r="N97" s="49"/>
      <c r="O97" s="49"/>
      <c r="P97" s="68">
        <v>0</v>
      </c>
      <c r="Q97" s="145">
        <v>60000</v>
      </c>
      <c r="R97" s="68">
        <v>60000</v>
      </c>
      <c r="S97" s="68">
        <v>73500</v>
      </c>
      <c r="T97" s="49">
        <v>40100</v>
      </c>
      <c r="U97" s="95">
        <v>0</v>
      </c>
      <c r="V97" s="49">
        <v>0</v>
      </c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49"/>
      <c r="AK97" s="94" t="s">
        <v>161</v>
      </c>
      <c r="AL97" s="24"/>
      <c r="AM97" s="24"/>
      <c r="AN97" s="24"/>
      <c r="AO97" s="24"/>
      <c r="AP97" s="24"/>
      <c r="AQ97" s="24"/>
      <c r="AR97" s="24"/>
      <c r="AS97" s="24"/>
      <c r="AT97" s="24"/>
    </row>
    <row r="98" spans="1:46" ht="12.75" customHeight="1" hidden="1">
      <c r="A98" s="129">
        <f t="shared" si="24"/>
        <v>63</v>
      </c>
      <c r="B98" s="138"/>
      <c r="C98" s="138"/>
      <c r="D98" s="138"/>
      <c r="E98" s="138"/>
      <c r="F98" s="138"/>
      <c r="G98" s="138"/>
      <c r="H98" s="143"/>
      <c r="I98" s="138"/>
      <c r="J98" s="138" t="s">
        <v>130</v>
      </c>
      <c r="K98" s="70"/>
      <c r="L98" s="49"/>
      <c r="M98" s="44"/>
      <c r="N98" s="49"/>
      <c r="O98" s="49"/>
      <c r="P98" s="68">
        <v>0</v>
      </c>
      <c r="Q98" s="68">
        <v>0</v>
      </c>
      <c r="R98" s="68">
        <v>0</v>
      </c>
      <c r="S98" s="68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101" t="s">
        <v>129</v>
      </c>
      <c r="AL98" s="24"/>
      <c r="AM98" s="24"/>
      <c r="AN98" s="24"/>
      <c r="AO98" s="24"/>
      <c r="AP98" s="24"/>
      <c r="AQ98" s="24"/>
      <c r="AR98" s="24"/>
      <c r="AS98" s="24"/>
      <c r="AT98" s="24"/>
    </row>
    <row r="99" spans="1:46" ht="56.25" hidden="1">
      <c r="A99" s="129">
        <f t="shared" si="24"/>
        <v>64</v>
      </c>
      <c r="B99" s="138">
        <v>235</v>
      </c>
      <c r="C99" s="138">
        <v>312007</v>
      </c>
      <c r="D99" s="138" t="s">
        <v>22</v>
      </c>
      <c r="E99" s="138"/>
      <c r="F99" s="138"/>
      <c r="G99" s="138"/>
      <c r="H99" s="138">
        <v>3</v>
      </c>
      <c r="I99" s="138">
        <v>41</v>
      </c>
      <c r="J99" s="138" t="s">
        <v>28</v>
      </c>
      <c r="K99" s="70"/>
      <c r="L99" s="49">
        <v>122000</v>
      </c>
      <c r="M99" s="44">
        <v>0</v>
      </c>
      <c r="N99" s="49">
        <v>129000</v>
      </c>
      <c r="O99" s="49">
        <v>137000</v>
      </c>
      <c r="P99" s="68">
        <v>0</v>
      </c>
      <c r="Q99" s="68">
        <v>0</v>
      </c>
      <c r="R99" s="68">
        <f>Q99*30.126</f>
        <v>0</v>
      </c>
      <c r="S99" s="68">
        <v>0</v>
      </c>
      <c r="T99" s="49">
        <v>0</v>
      </c>
      <c r="U99" s="95">
        <v>0</v>
      </c>
      <c r="V99" s="95">
        <v>0</v>
      </c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49"/>
      <c r="AK99" s="78" t="s">
        <v>148</v>
      </c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1:46" ht="12.75" customHeight="1" hidden="1">
      <c r="A100" s="129">
        <f t="shared" si="24"/>
        <v>65</v>
      </c>
      <c r="B100" s="138" t="s">
        <v>1</v>
      </c>
      <c r="C100" s="138">
        <v>312007</v>
      </c>
      <c r="D100" s="138" t="s">
        <v>22</v>
      </c>
      <c r="E100" s="138"/>
      <c r="F100" s="138"/>
      <c r="G100" s="138" t="s">
        <v>2</v>
      </c>
      <c r="H100" s="138">
        <v>4</v>
      </c>
      <c r="I100" s="138">
        <v>41</v>
      </c>
      <c r="J100" s="138" t="s">
        <v>93</v>
      </c>
      <c r="K100" s="70" t="s">
        <v>3</v>
      </c>
      <c r="L100" s="49">
        <v>0</v>
      </c>
      <c r="M100" s="44">
        <v>0</v>
      </c>
      <c r="N100" s="68">
        <f>L100+M100</f>
        <v>0</v>
      </c>
      <c r="O100" s="49">
        <v>0</v>
      </c>
      <c r="P100" s="68">
        <v>0</v>
      </c>
      <c r="Q100" s="68">
        <v>0</v>
      </c>
      <c r="R100" s="68">
        <v>0</v>
      </c>
      <c r="S100" s="68">
        <v>0</v>
      </c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69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1:46" ht="12.75" customHeight="1" hidden="1">
      <c r="A101" s="129">
        <f t="shared" si="24"/>
        <v>66</v>
      </c>
      <c r="B101" s="138" t="s">
        <v>1</v>
      </c>
      <c r="C101" s="138">
        <v>312008</v>
      </c>
      <c r="D101" s="138" t="s">
        <v>22</v>
      </c>
      <c r="E101" s="138"/>
      <c r="F101" s="138"/>
      <c r="G101" s="138" t="s">
        <v>2</v>
      </c>
      <c r="H101" s="138"/>
      <c r="I101" s="138">
        <v>41</v>
      </c>
      <c r="J101" s="138" t="s">
        <v>63</v>
      </c>
      <c r="K101" s="70" t="s">
        <v>3</v>
      </c>
      <c r="L101" s="49">
        <v>0</v>
      </c>
      <c r="M101" s="44">
        <v>0</v>
      </c>
      <c r="N101" s="68">
        <f>L101+M101</f>
        <v>0</v>
      </c>
      <c r="O101" s="49">
        <v>0</v>
      </c>
      <c r="P101" s="68">
        <v>0</v>
      </c>
      <c r="Q101" s="68"/>
      <c r="R101" s="68">
        <v>0</v>
      </c>
      <c r="S101" s="68">
        <v>0</v>
      </c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69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1:46" ht="36" customHeight="1">
      <c r="A102" s="129">
        <f t="shared" si="24"/>
        <v>67</v>
      </c>
      <c r="B102" s="138" t="s">
        <v>134</v>
      </c>
      <c r="C102" s="138">
        <v>312008</v>
      </c>
      <c r="D102" s="138" t="s">
        <v>22</v>
      </c>
      <c r="E102" s="138"/>
      <c r="F102" s="138"/>
      <c r="G102" s="138"/>
      <c r="H102" s="138">
        <v>2</v>
      </c>
      <c r="I102" s="138">
        <v>46</v>
      </c>
      <c r="J102" s="138" t="s">
        <v>181</v>
      </c>
      <c r="K102" s="70"/>
      <c r="L102" s="49">
        <v>0</v>
      </c>
      <c r="M102" s="44">
        <v>50000</v>
      </c>
      <c r="N102" s="68">
        <v>20000</v>
      </c>
      <c r="O102" s="49">
        <v>0</v>
      </c>
      <c r="P102" s="68">
        <v>0</v>
      </c>
      <c r="Q102" s="68"/>
      <c r="R102" s="68">
        <v>0</v>
      </c>
      <c r="S102" s="68">
        <v>0</v>
      </c>
      <c r="T102" s="49"/>
      <c r="U102" s="49"/>
      <c r="V102" s="49">
        <v>1670</v>
      </c>
      <c r="W102" s="49">
        <v>0</v>
      </c>
      <c r="X102" s="49">
        <v>4000</v>
      </c>
      <c r="Y102" s="49">
        <v>0</v>
      </c>
      <c r="Z102" s="49">
        <v>3500</v>
      </c>
      <c r="AA102" s="49">
        <v>3500</v>
      </c>
      <c r="AB102" s="49">
        <v>0</v>
      </c>
      <c r="AC102" s="49">
        <v>0</v>
      </c>
      <c r="AD102" s="49">
        <v>3500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146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1:46" ht="12.75">
      <c r="A103" s="138">
        <f>A102+1</f>
        <v>68</v>
      </c>
      <c r="B103" s="138" t="s">
        <v>134</v>
      </c>
      <c r="C103" s="129">
        <v>312012</v>
      </c>
      <c r="D103" s="138" t="s">
        <v>22</v>
      </c>
      <c r="E103" s="138"/>
      <c r="F103" s="138"/>
      <c r="G103" s="138" t="s">
        <v>2</v>
      </c>
      <c r="H103" s="138">
        <v>2</v>
      </c>
      <c r="I103" s="138">
        <v>111</v>
      </c>
      <c r="J103" s="138" t="s">
        <v>25</v>
      </c>
      <c r="K103" s="70" t="s">
        <v>3</v>
      </c>
      <c r="L103" s="49">
        <v>69000</v>
      </c>
      <c r="M103" s="44">
        <v>0</v>
      </c>
      <c r="N103" s="68">
        <v>76000</v>
      </c>
      <c r="O103" s="49">
        <v>75000</v>
      </c>
      <c r="P103" s="68">
        <v>2710</v>
      </c>
      <c r="Q103" s="68">
        <v>2780</v>
      </c>
      <c r="R103" s="68">
        <v>2790</v>
      </c>
      <c r="S103" s="68">
        <v>2800</v>
      </c>
      <c r="T103" s="49">
        <v>2800</v>
      </c>
      <c r="U103" s="68">
        <v>2850</v>
      </c>
      <c r="V103" s="49">
        <v>3910</v>
      </c>
      <c r="W103" s="49">
        <v>4050</v>
      </c>
      <c r="X103" s="49">
        <v>4150</v>
      </c>
      <c r="Y103" s="49">
        <v>4250</v>
      </c>
      <c r="Z103" s="49">
        <v>5120</v>
      </c>
      <c r="AA103" s="49">
        <v>5120</v>
      </c>
      <c r="AB103" s="49">
        <v>5340</v>
      </c>
      <c r="AC103" s="49">
        <v>6170</v>
      </c>
      <c r="AD103" s="49">
        <v>5120</v>
      </c>
      <c r="AE103" s="49">
        <v>7240</v>
      </c>
      <c r="AF103" s="49">
        <v>6170</v>
      </c>
      <c r="AG103" s="49">
        <v>7290</v>
      </c>
      <c r="AH103" s="49">
        <v>7350</v>
      </c>
      <c r="AI103" s="49">
        <v>7500</v>
      </c>
      <c r="AJ103" s="49">
        <v>7700</v>
      </c>
      <c r="AK103" s="7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1:46" ht="24.75" customHeight="1">
      <c r="A104" s="138">
        <f>A103+1</f>
        <v>69</v>
      </c>
      <c r="B104" s="138" t="s">
        <v>134</v>
      </c>
      <c r="C104" s="129">
        <v>312012</v>
      </c>
      <c r="D104" s="138" t="s">
        <v>22</v>
      </c>
      <c r="E104" s="138"/>
      <c r="F104" s="138"/>
      <c r="G104" s="138"/>
      <c r="H104" s="138">
        <v>6</v>
      </c>
      <c r="I104" s="138">
        <v>111</v>
      </c>
      <c r="J104" s="138" t="s">
        <v>107</v>
      </c>
      <c r="K104" s="70"/>
      <c r="L104" s="76"/>
      <c r="M104" s="76"/>
      <c r="N104" s="49">
        <v>22000</v>
      </c>
      <c r="O104" s="49">
        <v>23000</v>
      </c>
      <c r="P104" s="68">
        <v>800</v>
      </c>
      <c r="Q104" s="68">
        <v>820</v>
      </c>
      <c r="R104" s="68">
        <v>890</v>
      </c>
      <c r="S104" s="68">
        <v>900</v>
      </c>
      <c r="T104" s="49">
        <v>900</v>
      </c>
      <c r="U104" s="49">
        <v>930</v>
      </c>
      <c r="V104" s="49">
        <v>1080</v>
      </c>
      <c r="W104" s="49">
        <v>1120</v>
      </c>
      <c r="X104" s="49">
        <v>1170</v>
      </c>
      <c r="Y104" s="49">
        <v>1210</v>
      </c>
      <c r="Z104" s="49">
        <v>1310</v>
      </c>
      <c r="AA104" s="49">
        <v>1310</v>
      </c>
      <c r="AB104" s="49">
        <v>1370</v>
      </c>
      <c r="AC104" s="49">
        <v>1350</v>
      </c>
      <c r="AD104" s="49">
        <v>1310</v>
      </c>
      <c r="AE104" s="49">
        <v>1360</v>
      </c>
      <c r="AF104" s="49">
        <v>1350</v>
      </c>
      <c r="AG104" s="49">
        <v>1360</v>
      </c>
      <c r="AH104" s="49">
        <v>1380</v>
      </c>
      <c r="AI104" s="49">
        <v>1400</v>
      </c>
      <c r="AJ104" s="49">
        <v>1430</v>
      </c>
      <c r="AK104" s="7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1:46" ht="23.25" customHeight="1">
      <c r="A105" s="138">
        <f>A104+1</f>
        <v>70</v>
      </c>
      <c r="B105" s="138" t="s">
        <v>134</v>
      </c>
      <c r="C105" s="129">
        <v>312012</v>
      </c>
      <c r="D105" s="138" t="s">
        <v>22</v>
      </c>
      <c r="E105" s="138"/>
      <c r="F105" s="138"/>
      <c r="G105" s="138"/>
      <c r="H105" s="143" t="s">
        <v>157</v>
      </c>
      <c r="I105" s="138">
        <v>111</v>
      </c>
      <c r="J105" s="138" t="s">
        <v>171</v>
      </c>
      <c r="K105" s="70"/>
      <c r="L105" s="76"/>
      <c r="M105" s="76"/>
      <c r="N105" s="49">
        <v>384000</v>
      </c>
      <c r="O105" s="49">
        <v>0</v>
      </c>
      <c r="P105" s="68">
        <v>0</v>
      </c>
      <c r="Q105" s="68"/>
      <c r="R105" s="68">
        <v>0</v>
      </c>
      <c r="S105" s="68">
        <v>2490</v>
      </c>
      <c r="T105" s="49">
        <v>2490</v>
      </c>
      <c r="U105" s="49">
        <v>2940</v>
      </c>
      <c r="V105" s="49">
        <v>3040</v>
      </c>
      <c r="W105" s="49">
        <v>3120</v>
      </c>
      <c r="X105" s="49">
        <v>3200</v>
      </c>
      <c r="Y105" s="49">
        <v>3410</v>
      </c>
      <c r="Z105" s="49">
        <v>4570</v>
      </c>
      <c r="AA105" s="49">
        <v>5350</v>
      </c>
      <c r="AB105" s="49">
        <v>5350</v>
      </c>
      <c r="AC105" s="49">
        <v>6010</v>
      </c>
      <c r="AD105" s="49">
        <v>5620</v>
      </c>
      <c r="AE105" s="49">
        <v>6470</v>
      </c>
      <c r="AF105" s="49">
        <v>6010</v>
      </c>
      <c r="AG105" s="49">
        <v>5830</v>
      </c>
      <c r="AH105" s="49">
        <v>5920</v>
      </c>
      <c r="AI105" s="49">
        <v>6000</v>
      </c>
      <c r="AJ105" s="49">
        <v>6100</v>
      </c>
      <c r="AK105" s="7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1:46" ht="23.25" customHeight="1">
      <c r="A106" s="147" t="s">
        <v>183</v>
      </c>
      <c r="B106" s="106" t="s">
        <v>134</v>
      </c>
      <c r="C106" s="138">
        <v>312012</v>
      </c>
      <c r="D106" s="106" t="s">
        <v>22</v>
      </c>
      <c r="E106" s="106"/>
      <c r="F106" s="106"/>
      <c r="G106" s="106"/>
      <c r="H106" s="148" t="s">
        <v>184</v>
      </c>
      <c r="I106" s="106">
        <v>111</v>
      </c>
      <c r="J106" s="106" t="s">
        <v>185</v>
      </c>
      <c r="K106" s="93"/>
      <c r="L106" s="96"/>
      <c r="M106" s="96"/>
      <c r="N106" s="95"/>
      <c r="O106" s="95"/>
      <c r="P106" s="48"/>
      <c r="Q106" s="48"/>
      <c r="R106" s="68"/>
      <c r="S106" s="68"/>
      <c r="T106" s="49"/>
      <c r="U106" s="49"/>
      <c r="V106" s="49">
        <v>0</v>
      </c>
      <c r="W106" s="49">
        <v>100</v>
      </c>
      <c r="X106" s="49">
        <v>100</v>
      </c>
      <c r="Y106" s="49">
        <v>200</v>
      </c>
      <c r="Z106" s="49">
        <v>160</v>
      </c>
      <c r="AA106" s="49">
        <v>160</v>
      </c>
      <c r="AB106" s="49">
        <v>170</v>
      </c>
      <c r="AC106" s="49">
        <v>130</v>
      </c>
      <c r="AD106" s="49">
        <v>160</v>
      </c>
      <c r="AE106" s="49">
        <v>130</v>
      </c>
      <c r="AF106" s="49">
        <v>170</v>
      </c>
      <c r="AG106" s="49">
        <v>100</v>
      </c>
      <c r="AH106" s="49">
        <v>100</v>
      </c>
      <c r="AI106" s="49">
        <v>120</v>
      </c>
      <c r="AJ106" s="49">
        <v>170</v>
      </c>
      <c r="AK106" s="7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1:46" ht="157.5" customHeight="1">
      <c r="A107" s="147" t="s">
        <v>195</v>
      </c>
      <c r="B107" s="106" t="s">
        <v>134</v>
      </c>
      <c r="C107" s="138">
        <v>312012</v>
      </c>
      <c r="D107" s="106" t="s">
        <v>22</v>
      </c>
      <c r="E107" s="106"/>
      <c r="F107" s="106"/>
      <c r="G107" s="106"/>
      <c r="H107" s="148" t="s">
        <v>196</v>
      </c>
      <c r="I107" s="106">
        <v>111</v>
      </c>
      <c r="J107" s="106" t="s">
        <v>221</v>
      </c>
      <c r="K107" s="93"/>
      <c r="L107" s="96"/>
      <c r="M107" s="96"/>
      <c r="N107" s="95"/>
      <c r="O107" s="95"/>
      <c r="P107" s="48"/>
      <c r="Q107" s="48"/>
      <c r="R107" s="68"/>
      <c r="S107" s="68"/>
      <c r="T107" s="49"/>
      <c r="U107" s="49"/>
      <c r="V107" s="49"/>
      <c r="W107" s="49">
        <v>30200</v>
      </c>
      <c r="X107" s="49">
        <v>0</v>
      </c>
      <c r="Y107" s="49">
        <v>0</v>
      </c>
      <c r="Z107" s="49">
        <v>500</v>
      </c>
      <c r="AA107" s="49">
        <v>500</v>
      </c>
      <c r="AB107" s="49">
        <v>27900</v>
      </c>
      <c r="AC107" s="49">
        <v>27900</v>
      </c>
      <c r="AD107" s="49">
        <v>500</v>
      </c>
      <c r="AE107" s="49">
        <v>28780</v>
      </c>
      <c r="AF107" s="49">
        <v>113480</v>
      </c>
      <c r="AG107" s="49">
        <f>5000+7000</f>
        <v>12000</v>
      </c>
      <c r="AH107" s="49">
        <v>7000</v>
      </c>
      <c r="AI107" s="49">
        <v>10000</v>
      </c>
      <c r="AJ107" s="49">
        <v>10000</v>
      </c>
      <c r="AK107" s="74" t="s">
        <v>276</v>
      </c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:46" ht="48" customHeight="1">
      <c r="A108" s="147" t="s">
        <v>230</v>
      </c>
      <c r="B108" s="106" t="s">
        <v>134</v>
      </c>
      <c r="C108" s="135">
        <v>312012</v>
      </c>
      <c r="D108" s="106" t="s">
        <v>22</v>
      </c>
      <c r="E108" s="106"/>
      <c r="F108" s="106"/>
      <c r="G108" s="106"/>
      <c r="H108" s="148" t="s">
        <v>190</v>
      </c>
      <c r="I108" s="149" t="s">
        <v>224</v>
      </c>
      <c r="J108" s="106" t="s">
        <v>231</v>
      </c>
      <c r="K108" s="93"/>
      <c r="L108" s="96"/>
      <c r="M108" s="96"/>
      <c r="N108" s="95"/>
      <c r="O108" s="95"/>
      <c r="P108" s="48"/>
      <c r="Q108" s="48"/>
      <c r="R108" s="68"/>
      <c r="S108" s="68"/>
      <c r="T108" s="49"/>
      <c r="U108" s="49"/>
      <c r="V108" s="49"/>
      <c r="W108" s="49"/>
      <c r="X108" s="49"/>
      <c r="Y108" s="49"/>
      <c r="Z108" s="49"/>
      <c r="AA108" s="49"/>
      <c r="AB108" s="49">
        <v>0</v>
      </c>
      <c r="AC108" s="49">
        <v>0</v>
      </c>
      <c r="AD108" s="49">
        <v>0</v>
      </c>
      <c r="AE108" s="49">
        <v>0</v>
      </c>
      <c r="AF108" s="49">
        <v>37530</v>
      </c>
      <c r="AG108" s="49">
        <v>0</v>
      </c>
      <c r="AH108" s="49">
        <f>37530+155520</f>
        <v>193050</v>
      </c>
      <c r="AI108" s="49">
        <v>0</v>
      </c>
      <c r="AJ108" s="49">
        <v>0</v>
      </c>
      <c r="AK108" s="74" t="s">
        <v>252</v>
      </c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1:46" ht="49.5" customHeight="1" thickBot="1">
      <c r="A109" s="138">
        <f>A105+1</f>
        <v>71</v>
      </c>
      <c r="B109" s="106">
        <v>221</v>
      </c>
      <c r="C109" s="149">
        <v>292027</v>
      </c>
      <c r="D109" s="106"/>
      <c r="E109" s="106"/>
      <c r="F109" s="106"/>
      <c r="G109" s="106"/>
      <c r="H109" s="148" t="s">
        <v>95</v>
      </c>
      <c r="I109" s="106">
        <v>41</v>
      </c>
      <c r="J109" s="106" t="s">
        <v>117</v>
      </c>
      <c r="K109" s="93"/>
      <c r="L109" s="96"/>
      <c r="M109" s="96"/>
      <c r="N109" s="95">
        <v>0</v>
      </c>
      <c r="O109" s="95">
        <v>588000</v>
      </c>
      <c r="P109" s="48">
        <v>12190</v>
      </c>
      <c r="Q109" s="48">
        <v>13730</v>
      </c>
      <c r="R109" s="68">
        <v>15030</v>
      </c>
      <c r="S109" s="68">
        <v>10270</v>
      </c>
      <c r="T109" s="49">
        <v>15520</v>
      </c>
      <c r="U109" s="49">
        <v>17550</v>
      </c>
      <c r="V109" s="49">
        <v>9300</v>
      </c>
      <c r="W109" s="49">
        <v>9300</v>
      </c>
      <c r="X109" s="49">
        <v>8050</v>
      </c>
      <c r="Y109" s="49">
        <v>8050</v>
      </c>
      <c r="Z109" s="49">
        <v>3490</v>
      </c>
      <c r="AA109" s="49">
        <v>3490</v>
      </c>
      <c r="AB109" s="49">
        <v>3590</v>
      </c>
      <c r="AC109" s="49">
        <v>4050</v>
      </c>
      <c r="AD109" s="49">
        <v>3490</v>
      </c>
      <c r="AE109" s="49">
        <v>4050</v>
      </c>
      <c r="AF109" s="49">
        <v>1810</v>
      </c>
      <c r="AG109" s="49">
        <v>1810</v>
      </c>
      <c r="AH109" s="49">
        <v>1810</v>
      </c>
      <c r="AI109" s="49">
        <v>1810</v>
      </c>
      <c r="AJ109" s="49">
        <v>1810</v>
      </c>
      <c r="AK109" s="69" t="s">
        <v>277</v>
      </c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1:46" s="3" customFormat="1" ht="13.5" customHeight="1" hidden="1" thickBot="1">
      <c r="A110" s="150"/>
      <c r="B110" s="59"/>
      <c r="C110" s="60"/>
      <c r="D110" s="60"/>
      <c r="E110" s="60"/>
      <c r="F110" s="60"/>
      <c r="G110" s="60"/>
      <c r="H110" s="60"/>
      <c r="I110" s="60"/>
      <c r="J110" s="60" t="s">
        <v>11</v>
      </c>
      <c r="K110" s="60"/>
      <c r="L110" s="61">
        <f>SUM(L92:L105)</f>
        <v>6745000</v>
      </c>
      <c r="M110" s="61">
        <f>SUM(M92:M105)</f>
        <v>1639000</v>
      </c>
      <c r="N110" s="62">
        <f aca="true" t="shared" si="25" ref="N110:AJ110">SUM(N92:N109)</f>
        <v>10399000</v>
      </c>
      <c r="O110" s="62">
        <f t="shared" si="25"/>
        <v>9768000</v>
      </c>
      <c r="P110" s="62">
        <f t="shared" si="25"/>
        <v>301158</v>
      </c>
      <c r="Q110" s="62">
        <f t="shared" si="25"/>
        <v>506630</v>
      </c>
      <c r="R110" s="62">
        <f t="shared" si="25"/>
        <v>570110</v>
      </c>
      <c r="S110" s="62">
        <f t="shared" si="25"/>
        <v>526460</v>
      </c>
      <c r="T110" s="62">
        <f t="shared" si="25"/>
        <v>564910</v>
      </c>
      <c r="U110" s="62">
        <f t="shared" si="25"/>
        <v>533740</v>
      </c>
      <c r="V110" s="62">
        <f t="shared" si="25"/>
        <v>451350</v>
      </c>
      <c r="W110" s="62">
        <f t="shared" si="25"/>
        <v>502290</v>
      </c>
      <c r="X110" s="62">
        <f t="shared" si="25"/>
        <v>498070</v>
      </c>
      <c r="Y110" s="62">
        <f t="shared" si="25"/>
        <v>522920</v>
      </c>
      <c r="Z110" s="62">
        <f t="shared" si="25"/>
        <v>721430</v>
      </c>
      <c r="AA110" s="62">
        <f t="shared" si="25"/>
        <v>724110</v>
      </c>
      <c r="AB110" s="62">
        <f t="shared" si="25"/>
        <v>914220</v>
      </c>
      <c r="AC110" s="62">
        <f t="shared" si="25"/>
        <v>916110</v>
      </c>
      <c r="AD110" s="62">
        <f t="shared" si="25"/>
        <v>723950</v>
      </c>
      <c r="AE110" s="62">
        <f t="shared" si="25"/>
        <v>866270</v>
      </c>
      <c r="AF110" s="62">
        <f t="shared" si="25"/>
        <v>1130020</v>
      </c>
      <c r="AG110" s="62">
        <f t="shared" si="25"/>
        <v>864590</v>
      </c>
      <c r="AH110" s="62">
        <f t="shared" si="25"/>
        <v>1136710</v>
      </c>
      <c r="AI110" s="62">
        <f t="shared" si="25"/>
        <v>981830</v>
      </c>
      <c r="AJ110" s="62">
        <f t="shared" si="25"/>
        <v>1026210</v>
      </c>
      <c r="AK110" s="63"/>
      <c r="AL110" s="57"/>
      <c r="AM110" s="57"/>
      <c r="AN110" s="57"/>
      <c r="AO110" s="57"/>
      <c r="AP110" s="57"/>
      <c r="AQ110" s="57"/>
      <c r="AR110" s="57"/>
      <c r="AS110" s="57"/>
      <c r="AT110" s="57"/>
    </row>
    <row r="111" spans="1:46" s="3" customFormat="1" ht="13.5" thickBot="1">
      <c r="A111" s="59"/>
      <c r="B111" s="60"/>
      <c r="C111" s="60"/>
      <c r="D111" s="60"/>
      <c r="E111" s="60"/>
      <c r="F111" s="60"/>
      <c r="G111" s="60"/>
      <c r="H111" s="60"/>
      <c r="I111" s="60"/>
      <c r="J111" s="60" t="s">
        <v>51</v>
      </c>
      <c r="K111" s="60"/>
      <c r="L111" s="61">
        <f aca="true" t="shared" si="26" ref="L111:AJ111">L110</f>
        <v>6745000</v>
      </c>
      <c r="M111" s="61">
        <f t="shared" si="26"/>
        <v>1639000</v>
      </c>
      <c r="N111" s="62">
        <f t="shared" si="26"/>
        <v>10399000</v>
      </c>
      <c r="O111" s="62">
        <f t="shared" si="26"/>
        <v>9768000</v>
      </c>
      <c r="P111" s="62">
        <f t="shared" si="26"/>
        <v>301158</v>
      </c>
      <c r="Q111" s="62">
        <f t="shared" si="26"/>
        <v>506630</v>
      </c>
      <c r="R111" s="62">
        <f t="shared" si="26"/>
        <v>570110</v>
      </c>
      <c r="S111" s="62">
        <f t="shared" si="26"/>
        <v>526460</v>
      </c>
      <c r="T111" s="62">
        <f t="shared" si="26"/>
        <v>564910</v>
      </c>
      <c r="U111" s="62">
        <f t="shared" si="26"/>
        <v>533740</v>
      </c>
      <c r="V111" s="62">
        <f t="shared" si="26"/>
        <v>451350</v>
      </c>
      <c r="W111" s="62">
        <f t="shared" si="26"/>
        <v>502290</v>
      </c>
      <c r="X111" s="62">
        <f t="shared" si="26"/>
        <v>498070</v>
      </c>
      <c r="Y111" s="62">
        <f t="shared" si="26"/>
        <v>522920</v>
      </c>
      <c r="Z111" s="62">
        <f t="shared" si="26"/>
        <v>721430</v>
      </c>
      <c r="AA111" s="62">
        <f t="shared" si="26"/>
        <v>724110</v>
      </c>
      <c r="AB111" s="62">
        <f t="shared" si="26"/>
        <v>914220</v>
      </c>
      <c r="AC111" s="62">
        <f t="shared" si="26"/>
        <v>916110</v>
      </c>
      <c r="AD111" s="62">
        <f t="shared" si="26"/>
        <v>723950</v>
      </c>
      <c r="AE111" s="62">
        <f t="shared" si="26"/>
        <v>866270</v>
      </c>
      <c r="AF111" s="62">
        <f t="shared" si="26"/>
        <v>1130020</v>
      </c>
      <c r="AG111" s="62">
        <f t="shared" si="26"/>
        <v>864590</v>
      </c>
      <c r="AH111" s="62">
        <f t="shared" si="26"/>
        <v>1136710</v>
      </c>
      <c r="AI111" s="62">
        <f t="shared" si="26"/>
        <v>981830</v>
      </c>
      <c r="AJ111" s="62">
        <f t="shared" si="26"/>
        <v>1026210</v>
      </c>
      <c r="AK111" s="63"/>
      <c r="AL111" s="57"/>
      <c r="AM111" s="57"/>
      <c r="AN111" s="57"/>
      <c r="AO111" s="57"/>
      <c r="AP111" s="57"/>
      <c r="AQ111" s="57"/>
      <c r="AR111" s="57"/>
      <c r="AS111" s="57"/>
      <c r="AT111" s="57"/>
    </row>
    <row r="112" spans="1:46" s="3" customFormat="1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 t="s">
        <v>52</v>
      </c>
      <c r="K112" s="40"/>
      <c r="L112" s="64"/>
      <c r="M112" s="64"/>
      <c r="N112" s="65"/>
      <c r="O112" s="65"/>
      <c r="P112" s="65"/>
      <c r="Q112" s="65"/>
      <c r="R112" s="65"/>
      <c r="S112" s="65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66"/>
      <c r="AL112" s="57"/>
      <c r="AM112" s="57"/>
      <c r="AN112" s="57"/>
      <c r="AO112" s="57"/>
      <c r="AP112" s="57"/>
      <c r="AQ112" s="57"/>
      <c r="AR112" s="57"/>
      <c r="AS112" s="57"/>
      <c r="AT112" s="57"/>
    </row>
    <row r="113" spans="1:46" s="3" customFormat="1" ht="22.5">
      <c r="A113" s="113">
        <f>A109+1</f>
        <v>72</v>
      </c>
      <c r="B113" s="113" t="s">
        <v>134</v>
      </c>
      <c r="C113" s="115" t="s">
        <v>188</v>
      </c>
      <c r="D113" s="113" t="s">
        <v>24</v>
      </c>
      <c r="E113" s="113"/>
      <c r="F113" s="113"/>
      <c r="G113" s="113"/>
      <c r="H113" s="152" t="s">
        <v>178</v>
      </c>
      <c r="I113" s="115" t="s">
        <v>216</v>
      </c>
      <c r="J113" s="113" t="s">
        <v>112</v>
      </c>
      <c r="K113" s="37"/>
      <c r="L113" s="153">
        <v>0</v>
      </c>
      <c r="M113" s="44">
        <v>0</v>
      </c>
      <c r="N113" s="68">
        <v>3500000</v>
      </c>
      <c r="O113" s="68">
        <v>0</v>
      </c>
      <c r="P113" s="68">
        <v>0</v>
      </c>
      <c r="Q113" s="68">
        <v>0</v>
      </c>
      <c r="R113" s="68">
        <v>12000</v>
      </c>
      <c r="S113" s="68">
        <v>0</v>
      </c>
      <c r="T113" s="49">
        <v>0</v>
      </c>
      <c r="U113" s="68">
        <v>8000</v>
      </c>
      <c r="V113" s="49">
        <v>4000</v>
      </c>
      <c r="W113" s="68">
        <v>0</v>
      </c>
      <c r="X113" s="68">
        <v>0</v>
      </c>
      <c r="Y113" s="68">
        <v>11630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49">
        <v>0</v>
      </c>
      <c r="AK113" s="133"/>
      <c r="AL113" s="57"/>
      <c r="AM113" s="57"/>
      <c r="AN113" s="57"/>
      <c r="AO113" s="57"/>
      <c r="AP113" s="57"/>
      <c r="AQ113" s="57"/>
      <c r="AR113" s="57"/>
      <c r="AS113" s="57"/>
      <c r="AT113" s="57"/>
    </row>
    <row r="114" spans="1:46" s="3" customFormat="1" ht="12.75" hidden="1">
      <c r="A114" s="116">
        <f aca="true" t="shared" si="27" ref="A114:A120">A113+1</f>
        <v>73</v>
      </c>
      <c r="B114" s="114">
        <v>235</v>
      </c>
      <c r="C114" s="114">
        <v>322001</v>
      </c>
      <c r="D114" s="114" t="s">
        <v>24</v>
      </c>
      <c r="E114" s="114"/>
      <c r="F114" s="114"/>
      <c r="G114" s="114"/>
      <c r="H114" s="154" t="s">
        <v>97</v>
      </c>
      <c r="I114" s="114">
        <v>111</v>
      </c>
      <c r="J114" s="114" t="s">
        <v>109</v>
      </c>
      <c r="K114" s="93"/>
      <c r="L114" s="155">
        <v>0</v>
      </c>
      <c r="M114" s="44">
        <v>0</v>
      </c>
      <c r="N114" s="68">
        <f>L114+M114</f>
        <v>0</v>
      </c>
      <c r="O114" s="95">
        <v>0</v>
      </c>
      <c r="P114" s="95">
        <v>0</v>
      </c>
      <c r="Q114" s="95">
        <v>0</v>
      </c>
      <c r="R114" s="95">
        <v>0</v>
      </c>
      <c r="S114" s="49">
        <v>0</v>
      </c>
      <c r="T114" s="68"/>
      <c r="U114" s="49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49"/>
      <c r="AK114" s="94"/>
      <c r="AL114" s="57"/>
      <c r="AM114" s="57"/>
      <c r="AN114" s="57"/>
      <c r="AO114" s="57"/>
      <c r="AP114" s="57"/>
      <c r="AQ114" s="57"/>
      <c r="AR114" s="57"/>
      <c r="AS114" s="57"/>
      <c r="AT114" s="57"/>
    </row>
    <row r="115" spans="1:46" s="3" customFormat="1" ht="22.5">
      <c r="A115" s="156">
        <f t="shared" si="27"/>
        <v>74</v>
      </c>
      <c r="B115" s="157" t="s">
        <v>118</v>
      </c>
      <c r="C115" s="113">
        <v>322001</v>
      </c>
      <c r="D115" s="113" t="s">
        <v>24</v>
      </c>
      <c r="E115" s="113"/>
      <c r="F115" s="113"/>
      <c r="G115" s="113"/>
      <c r="H115" s="157" t="s">
        <v>124</v>
      </c>
      <c r="I115" s="152" t="s">
        <v>216</v>
      </c>
      <c r="J115" s="113" t="s">
        <v>119</v>
      </c>
      <c r="K115" s="93"/>
      <c r="L115" s="155"/>
      <c r="M115" s="44"/>
      <c r="N115" s="68">
        <v>0</v>
      </c>
      <c r="O115" s="95">
        <v>3797000</v>
      </c>
      <c r="P115" s="95">
        <v>0</v>
      </c>
      <c r="Q115" s="95">
        <v>0</v>
      </c>
      <c r="R115" s="95">
        <v>0</v>
      </c>
      <c r="S115" s="49">
        <v>0</v>
      </c>
      <c r="T115" s="68"/>
      <c r="U115" s="49"/>
      <c r="V115" s="95"/>
      <c r="W115" s="95"/>
      <c r="X115" s="95">
        <v>0</v>
      </c>
      <c r="Y115" s="95">
        <f>38820+37400</f>
        <v>76220</v>
      </c>
      <c r="Z115" s="95">
        <v>76220</v>
      </c>
      <c r="AA115" s="95">
        <v>40000</v>
      </c>
      <c r="AB115" s="95">
        <v>38820</v>
      </c>
      <c r="AC115" s="95">
        <v>10190</v>
      </c>
      <c r="AD115" s="95">
        <v>40000</v>
      </c>
      <c r="AE115" s="95">
        <v>0</v>
      </c>
      <c r="AF115" s="95">
        <v>20630</v>
      </c>
      <c r="AG115" s="95">
        <v>0</v>
      </c>
      <c r="AH115" s="95">
        <v>12000</v>
      </c>
      <c r="AI115" s="95">
        <v>0</v>
      </c>
      <c r="AJ115" s="49">
        <v>0</v>
      </c>
      <c r="AK115" s="78" t="s">
        <v>278</v>
      </c>
      <c r="AL115" s="57"/>
      <c r="AM115" s="57"/>
      <c r="AN115" s="57"/>
      <c r="AO115" s="57"/>
      <c r="AP115" s="57"/>
      <c r="AQ115" s="57"/>
      <c r="AR115" s="57"/>
      <c r="AS115" s="57"/>
      <c r="AT115" s="57"/>
    </row>
    <row r="116" spans="1:46" s="3" customFormat="1" ht="45">
      <c r="A116" s="158" t="s">
        <v>222</v>
      </c>
      <c r="B116" s="157"/>
      <c r="C116" s="113">
        <v>322001</v>
      </c>
      <c r="D116" s="113" t="s">
        <v>24</v>
      </c>
      <c r="E116" s="113"/>
      <c r="F116" s="113"/>
      <c r="G116" s="113"/>
      <c r="H116" s="157" t="s">
        <v>223</v>
      </c>
      <c r="I116" s="152" t="s">
        <v>224</v>
      </c>
      <c r="J116" s="113" t="s">
        <v>225</v>
      </c>
      <c r="K116" s="93"/>
      <c r="L116" s="155"/>
      <c r="M116" s="44"/>
      <c r="N116" s="68"/>
      <c r="O116" s="95"/>
      <c r="P116" s="95"/>
      <c r="Q116" s="95"/>
      <c r="R116" s="95"/>
      <c r="S116" s="68"/>
      <c r="T116" s="68"/>
      <c r="U116" s="49"/>
      <c r="V116" s="95"/>
      <c r="W116" s="95"/>
      <c r="X116" s="95"/>
      <c r="Y116" s="95"/>
      <c r="Z116" s="95"/>
      <c r="AA116" s="95"/>
      <c r="AB116" s="95">
        <v>0</v>
      </c>
      <c r="AC116" s="95">
        <v>0</v>
      </c>
      <c r="AD116" s="95">
        <v>0</v>
      </c>
      <c r="AE116" s="95">
        <v>0</v>
      </c>
      <c r="AF116" s="95">
        <v>1660850</v>
      </c>
      <c r="AG116" s="95">
        <v>0</v>
      </c>
      <c r="AH116" s="95">
        <v>1947500</v>
      </c>
      <c r="AI116" s="95">
        <v>0</v>
      </c>
      <c r="AJ116" s="49">
        <v>0</v>
      </c>
      <c r="AK116" s="78" t="s">
        <v>279</v>
      </c>
      <c r="AL116" s="57"/>
      <c r="AM116" s="57"/>
      <c r="AN116" s="57"/>
      <c r="AO116" s="57"/>
      <c r="AP116" s="57"/>
      <c r="AQ116" s="57"/>
      <c r="AR116" s="57"/>
      <c r="AS116" s="57"/>
      <c r="AT116" s="57"/>
    </row>
    <row r="117" spans="1:46" s="3" customFormat="1" ht="13.5" thickBot="1">
      <c r="A117" s="159">
        <f>A115+1</f>
        <v>75</v>
      </c>
      <c r="B117" s="113">
        <v>235</v>
      </c>
      <c r="C117" s="113">
        <v>322008</v>
      </c>
      <c r="D117" s="113" t="s">
        <v>24</v>
      </c>
      <c r="E117" s="113"/>
      <c r="F117" s="113"/>
      <c r="G117" s="113"/>
      <c r="H117" s="157" t="s">
        <v>95</v>
      </c>
      <c r="I117" s="113">
        <v>43</v>
      </c>
      <c r="J117" s="113" t="s">
        <v>116</v>
      </c>
      <c r="K117" s="70"/>
      <c r="L117" s="49">
        <v>0</v>
      </c>
      <c r="M117" s="44">
        <v>0</v>
      </c>
      <c r="N117" s="68">
        <v>1010000</v>
      </c>
      <c r="O117" s="49">
        <v>0</v>
      </c>
      <c r="P117" s="49">
        <v>0</v>
      </c>
      <c r="Q117" s="49">
        <v>0</v>
      </c>
      <c r="R117" s="49">
        <v>14400</v>
      </c>
      <c r="S117" s="68">
        <v>0</v>
      </c>
      <c r="T117" s="49">
        <v>0</v>
      </c>
      <c r="U117" s="49">
        <v>52000</v>
      </c>
      <c r="V117" s="49">
        <v>18000</v>
      </c>
      <c r="W117" s="49">
        <v>18370</v>
      </c>
      <c r="X117" s="49">
        <v>0</v>
      </c>
      <c r="Y117" s="49">
        <v>0</v>
      </c>
      <c r="Z117" s="49">
        <v>0</v>
      </c>
      <c r="AA117" s="49">
        <v>0</v>
      </c>
      <c r="AB117" s="49">
        <v>20000</v>
      </c>
      <c r="AC117" s="49">
        <v>18000</v>
      </c>
      <c r="AD117" s="49">
        <v>0</v>
      </c>
      <c r="AE117" s="49">
        <v>17920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78"/>
      <c r="AL117" s="57"/>
      <c r="AM117" s="57"/>
      <c r="AN117" s="57"/>
      <c r="AO117" s="57"/>
      <c r="AP117" s="57"/>
      <c r="AQ117" s="57"/>
      <c r="AR117" s="57"/>
      <c r="AS117" s="57"/>
      <c r="AT117" s="57"/>
    </row>
    <row r="118" spans="1:46" s="3" customFormat="1" ht="12.75" hidden="1">
      <c r="A118" s="159">
        <f t="shared" si="27"/>
        <v>76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37"/>
      <c r="L118" s="44"/>
      <c r="M118" s="44"/>
      <c r="N118" s="68"/>
      <c r="O118" s="68"/>
      <c r="P118" s="68"/>
      <c r="Q118" s="68"/>
      <c r="R118" s="68"/>
      <c r="S118" s="68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01"/>
      <c r="AL118" s="57"/>
      <c r="AM118" s="57"/>
      <c r="AN118" s="57"/>
      <c r="AO118" s="57"/>
      <c r="AP118" s="57"/>
      <c r="AQ118" s="57"/>
      <c r="AR118" s="57"/>
      <c r="AS118" s="57"/>
      <c r="AT118" s="57"/>
    </row>
    <row r="119" spans="1:46" s="3" customFormat="1" ht="12.75" hidden="1">
      <c r="A119" s="159">
        <f t="shared" si="27"/>
        <v>77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37"/>
      <c r="L119" s="44"/>
      <c r="M119" s="44"/>
      <c r="N119" s="68"/>
      <c r="O119" s="68"/>
      <c r="P119" s="68"/>
      <c r="Q119" s="68"/>
      <c r="R119" s="68"/>
      <c r="S119" s="68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01"/>
      <c r="AL119" s="57"/>
      <c r="AM119" s="57"/>
      <c r="AN119" s="57"/>
      <c r="AO119" s="57"/>
      <c r="AP119" s="57"/>
      <c r="AQ119" s="57"/>
      <c r="AR119" s="57"/>
      <c r="AS119" s="57"/>
      <c r="AT119" s="57"/>
    </row>
    <row r="120" spans="1:46" s="3" customFormat="1" ht="13.5" hidden="1" thickBot="1">
      <c r="A120" s="156">
        <f t="shared" si="27"/>
        <v>78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45"/>
      <c r="L120" s="47"/>
      <c r="M120" s="47"/>
      <c r="N120" s="48"/>
      <c r="O120" s="48"/>
      <c r="P120" s="48"/>
      <c r="Q120" s="48"/>
      <c r="R120" s="48"/>
      <c r="S120" s="48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94"/>
      <c r="AL120" s="57"/>
      <c r="AM120" s="57"/>
      <c r="AN120" s="57"/>
      <c r="AO120" s="57"/>
      <c r="AP120" s="57"/>
      <c r="AQ120" s="57"/>
      <c r="AR120" s="57"/>
      <c r="AS120" s="57"/>
      <c r="AT120" s="57"/>
    </row>
    <row r="121" spans="1:46" s="3" customFormat="1" ht="13.5" hidden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 t="s">
        <v>11</v>
      </c>
      <c r="K121" s="60"/>
      <c r="L121" s="127">
        <f aca="true" t="shared" si="28" ref="L121:AJ121">SUM(L113:L120)</f>
        <v>0</v>
      </c>
      <c r="M121" s="127">
        <f t="shared" si="28"/>
        <v>0</v>
      </c>
      <c r="N121" s="62">
        <f t="shared" si="28"/>
        <v>4510000</v>
      </c>
      <c r="O121" s="62">
        <f t="shared" si="28"/>
        <v>3797000</v>
      </c>
      <c r="P121" s="62">
        <f t="shared" si="28"/>
        <v>0</v>
      </c>
      <c r="Q121" s="62">
        <f t="shared" si="28"/>
        <v>0</v>
      </c>
      <c r="R121" s="62">
        <f t="shared" si="28"/>
        <v>26400</v>
      </c>
      <c r="S121" s="62">
        <f t="shared" si="28"/>
        <v>0</v>
      </c>
      <c r="T121" s="62">
        <f t="shared" si="28"/>
        <v>0</v>
      </c>
      <c r="U121" s="62">
        <f t="shared" si="28"/>
        <v>60000</v>
      </c>
      <c r="V121" s="62">
        <f t="shared" si="28"/>
        <v>22000</v>
      </c>
      <c r="W121" s="62">
        <f t="shared" si="28"/>
        <v>18370</v>
      </c>
      <c r="X121" s="62">
        <f t="shared" si="28"/>
        <v>0</v>
      </c>
      <c r="Y121" s="62">
        <f t="shared" si="28"/>
        <v>87850</v>
      </c>
      <c r="Z121" s="62">
        <f t="shared" si="28"/>
        <v>76220</v>
      </c>
      <c r="AA121" s="62">
        <f t="shared" si="28"/>
        <v>40000</v>
      </c>
      <c r="AB121" s="62">
        <f t="shared" si="28"/>
        <v>58820</v>
      </c>
      <c r="AC121" s="62">
        <f t="shared" si="28"/>
        <v>28190</v>
      </c>
      <c r="AD121" s="62">
        <f t="shared" si="28"/>
        <v>40000</v>
      </c>
      <c r="AE121" s="62">
        <f t="shared" si="28"/>
        <v>17920</v>
      </c>
      <c r="AF121" s="62">
        <f t="shared" si="28"/>
        <v>1681480</v>
      </c>
      <c r="AG121" s="62">
        <f t="shared" si="28"/>
        <v>0</v>
      </c>
      <c r="AH121" s="62">
        <f t="shared" si="28"/>
        <v>1959500</v>
      </c>
      <c r="AI121" s="62">
        <f t="shared" si="28"/>
        <v>0</v>
      </c>
      <c r="AJ121" s="62">
        <f t="shared" si="28"/>
        <v>0</v>
      </c>
      <c r="AK121" s="128"/>
      <c r="AL121" s="57"/>
      <c r="AM121" s="57"/>
      <c r="AN121" s="57"/>
      <c r="AO121" s="57"/>
      <c r="AP121" s="57"/>
      <c r="AQ121" s="57"/>
      <c r="AR121" s="57"/>
      <c r="AS121" s="57"/>
      <c r="AT121" s="57"/>
    </row>
    <row r="122" spans="1:46" s="3" customFormat="1" ht="13.5" thickBot="1">
      <c r="A122" s="124"/>
      <c r="B122" s="125"/>
      <c r="C122" s="125"/>
      <c r="D122" s="125"/>
      <c r="E122" s="125"/>
      <c r="F122" s="125"/>
      <c r="G122" s="125"/>
      <c r="H122" s="125"/>
      <c r="I122" s="125"/>
      <c r="J122" s="126" t="s">
        <v>53</v>
      </c>
      <c r="K122" s="60"/>
      <c r="L122" s="127">
        <f aca="true" t="shared" si="29" ref="L122:AJ122">L121</f>
        <v>0</v>
      </c>
      <c r="M122" s="127">
        <f t="shared" si="29"/>
        <v>0</v>
      </c>
      <c r="N122" s="62">
        <f t="shared" si="29"/>
        <v>4510000</v>
      </c>
      <c r="O122" s="62">
        <f t="shared" si="29"/>
        <v>3797000</v>
      </c>
      <c r="P122" s="62">
        <f t="shared" si="29"/>
        <v>0</v>
      </c>
      <c r="Q122" s="62">
        <f t="shared" si="29"/>
        <v>0</v>
      </c>
      <c r="R122" s="62">
        <f t="shared" si="29"/>
        <v>26400</v>
      </c>
      <c r="S122" s="62">
        <f t="shared" si="29"/>
        <v>0</v>
      </c>
      <c r="T122" s="62">
        <f t="shared" si="29"/>
        <v>0</v>
      </c>
      <c r="U122" s="62">
        <f t="shared" si="29"/>
        <v>60000</v>
      </c>
      <c r="V122" s="62">
        <f t="shared" si="29"/>
        <v>22000</v>
      </c>
      <c r="W122" s="62">
        <f t="shared" si="29"/>
        <v>18370</v>
      </c>
      <c r="X122" s="62">
        <f t="shared" si="29"/>
        <v>0</v>
      </c>
      <c r="Y122" s="62">
        <f t="shared" si="29"/>
        <v>87850</v>
      </c>
      <c r="Z122" s="62">
        <f t="shared" si="29"/>
        <v>76220</v>
      </c>
      <c r="AA122" s="62">
        <f t="shared" si="29"/>
        <v>40000</v>
      </c>
      <c r="AB122" s="62">
        <f t="shared" si="29"/>
        <v>58820</v>
      </c>
      <c r="AC122" s="62">
        <f t="shared" si="29"/>
        <v>28190</v>
      </c>
      <c r="AD122" s="62">
        <f t="shared" si="29"/>
        <v>40000</v>
      </c>
      <c r="AE122" s="62">
        <f t="shared" si="29"/>
        <v>17920</v>
      </c>
      <c r="AF122" s="62">
        <f t="shared" si="29"/>
        <v>1681480</v>
      </c>
      <c r="AG122" s="62">
        <f t="shared" si="29"/>
        <v>0</v>
      </c>
      <c r="AH122" s="62">
        <f t="shared" si="29"/>
        <v>1959500</v>
      </c>
      <c r="AI122" s="62">
        <f t="shared" si="29"/>
        <v>0</v>
      </c>
      <c r="AJ122" s="62">
        <f t="shared" si="29"/>
        <v>0</v>
      </c>
      <c r="AK122" s="128"/>
      <c r="AL122" s="57"/>
      <c r="AM122" s="57"/>
      <c r="AN122" s="57"/>
      <c r="AO122" s="57"/>
      <c r="AP122" s="57"/>
      <c r="AQ122" s="57"/>
      <c r="AR122" s="57"/>
      <c r="AS122" s="57"/>
      <c r="AT122" s="57"/>
    </row>
    <row r="123" spans="1:46" s="3" customFormat="1" ht="12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2" t="s">
        <v>54</v>
      </c>
      <c r="K123" s="40"/>
      <c r="L123" s="131"/>
      <c r="M123" s="131"/>
      <c r="N123" s="132"/>
      <c r="O123" s="132"/>
      <c r="P123" s="132"/>
      <c r="Q123" s="132"/>
      <c r="R123" s="132"/>
      <c r="S123" s="132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33"/>
      <c r="AL123" s="57"/>
      <c r="AM123" s="57"/>
      <c r="AN123" s="57"/>
      <c r="AO123" s="57"/>
      <c r="AP123" s="57"/>
      <c r="AQ123" s="57"/>
      <c r="AR123" s="57"/>
      <c r="AS123" s="57"/>
      <c r="AT123" s="57"/>
    </row>
    <row r="124" spans="1:46" ht="12.75" hidden="1">
      <c r="A124" s="113">
        <f>A120+1</f>
        <v>79</v>
      </c>
      <c r="B124" s="113" t="s">
        <v>1</v>
      </c>
      <c r="C124" s="113">
        <v>321</v>
      </c>
      <c r="D124" s="113"/>
      <c r="E124" s="113"/>
      <c r="F124" s="113"/>
      <c r="G124" s="113" t="s">
        <v>2</v>
      </c>
      <c r="H124" s="113">
        <v>1</v>
      </c>
      <c r="I124" s="113">
        <v>46</v>
      </c>
      <c r="J124" s="113" t="s">
        <v>108</v>
      </c>
      <c r="K124" s="37" t="s">
        <v>3</v>
      </c>
      <c r="L124" s="68">
        <v>20000</v>
      </c>
      <c r="M124" s="44">
        <v>0</v>
      </c>
      <c r="N124" s="68">
        <v>10000</v>
      </c>
      <c r="O124" s="68">
        <v>235000</v>
      </c>
      <c r="P124" s="68">
        <v>0</v>
      </c>
      <c r="Q124" s="68">
        <v>0</v>
      </c>
      <c r="R124" s="68">
        <v>0</v>
      </c>
      <c r="S124" s="68">
        <v>0</v>
      </c>
      <c r="T124" s="49">
        <v>0</v>
      </c>
      <c r="U124" s="68"/>
      <c r="V124" s="49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7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1:46" ht="12.75" hidden="1">
      <c r="A125" s="114">
        <f aca="true" t="shared" si="30" ref="A125:A142">A124+1</f>
        <v>80</v>
      </c>
      <c r="B125" s="114" t="s">
        <v>1</v>
      </c>
      <c r="C125" s="114">
        <v>321</v>
      </c>
      <c r="D125" s="114"/>
      <c r="E125" s="114"/>
      <c r="F125" s="114"/>
      <c r="G125" s="114" t="s">
        <v>2</v>
      </c>
      <c r="H125" s="114">
        <v>2</v>
      </c>
      <c r="I125" s="114">
        <v>46</v>
      </c>
      <c r="J125" s="114" t="s">
        <v>110</v>
      </c>
      <c r="K125" s="70" t="s">
        <v>3</v>
      </c>
      <c r="L125" s="49">
        <v>195000</v>
      </c>
      <c r="M125" s="44">
        <v>0</v>
      </c>
      <c r="N125" s="49">
        <v>48000</v>
      </c>
      <c r="O125" s="49">
        <v>5000</v>
      </c>
      <c r="P125" s="68">
        <v>0</v>
      </c>
      <c r="Q125" s="68">
        <v>0</v>
      </c>
      <c r="R125" s="68">
        <v>0</v>
      </c>
      <c r="S125" s="68">
        <v>0</v>
      </c>
      <c r="T125" s="49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7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1:46" ht="12.75" hidden="1">
      <c r="A126" s="114">
        <f t="shared" si="30"/>
        <v>81</v>
      </c>
      <c r="B126" s="114">
        <v>235</v>
      </c>
      <c r="C126" s="114">
        <v>321</v>
      </c>
      <c r="D126" s="114"/>
      <c r="E126" s="114"/>
      <c r="F126" s="114"/>
      <c r="G126" s="114"/>
      <c r="H126" s="114">
        <v>3</v>
      </c>
      <c r="I126" s="114">
        <v>46</v>
      </c>
      <c r="J126" s="114" t="s">
        <v>31</v>
      </c>
      <c r="K126" s="70"/>
      <c r="L126" s="49">
        <v>0</v>
      </c>
      <c r="M126" s="44">
        <v>0</v>
      </c>
      <c r="N126" s="49">
        <v>0</v>
      </c>
      <c r="O126" s="49">
        <v>0</v>
      </c>
      <c r="P126" s="68">
        <v>0</v>
      </c>
      <c r="Q126" s="68">
        <v>0</v>
      </c>
      <c r="R126" s="68">
        <v>0</v>
      </c>
      <c r="S126" s="68">
        <v>0</v>
      </c>
      <c r="T126" s="49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7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1:46" ht="12.75" hidden="1">
      <c r="A127" s="114">
        <f t="shared" si="30"/>
        <v>82</v>
      </c>
      <c r="B127" s="114">
        <v>235</v>
      </c>
      <c r="C127" s="114">
        <v>321</v>
      </c>
      <c r="D127" s="114"/>
      <c r="E127" s="114"/>
      <c r="F127" s="114"/>
      <c r="G127" s="114"/>
      <c r="H127" s="114">
        <v>4</v>
      </c>
      <c r="I127" s="114">
        <v>46</v>
      </c>
      <c r="J127" s="114" t="s">
        <v>111</v>
      </c>
      <c r="K127" s="70"/>
      <c r="L127" s="49">
        <v>0</v>
      </c>
      <c r="M127" s="44">
        <v>0</v>
      </c>
      <c r="N127" s="49">
        <v>200000</v>
      </c>
      <c r="O127" s="49">
        <v>0</v>
      </c>
      <c r="P127" s="68">
        <v>0</v>
      </c>
      <c r="Q127" s="68">
        <v>0</v>
      </c>
      <c r="R127" s="68">
        <v>0</v>
      </c>
      <c r="S127" s="68">
        <v>0</v>
      </c>
      <c r="T127" s="49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7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1:46" ht="22.5">
      <c r="A128" s="114">
        <f>A127+1</f>
        <v>83</v>
      </c>
      <c r="B128" s="114">
        <v>235</v>
      </c>
      <c r="C128" s="114">
        <v>321</v>
      </c>
      <c r="D128" s="114"/>
      <c r="E128" s="114"/>
      <c r="F128" s="114"/>
      <c r="G128" s="114"/>
      <c r="H128" s="114">
        <v>10</v>
      </c>
      <c r="I128" s="114">
        <v>46</v>
      </c>
      <c r="J128" s="114" t="s">
        <v>167</v>
      </c>
      <c r="K128" s="70"/>
      <c r="L128" s="49">
        <v>352000</v>
      </c>
      <c r="M128" s="44">
        <v>-352000</v>
      </c>
      <c r="N128" s="49">
        <v>0</v>
      </c>
      <c r="O128" s="49">
        <v>0</v>
      </c>
      <c r="P128" s="68">
        <v>0</v>
      </c>
      <c r="Q128" s="68">
        <v>0</v>
      </c>
      <c r="R128" s="68">
        <v>0</v>
      </c>
      <c r="S128" s="68">
        <v>5000</v>
      </c>
      <c r="T128" s="49">
        <v>1000</v>
      </c>
      <c r="U128" s="68">
        <v>1000</v>
      </c>
      <c r="V128" s="49">
        <v>300</v>
      </c>
      <c r="W128" s="49">
        <v>300</v>
      </c>
      <c r="X128" s="49">
        <v>300</v>
      </c>
      <c r="Y128" s="49">
        <v>300</v>
      </c>
      <c r="Z128" s="49">
        <v>300</v>
      </c>
      <c r="AA128" s="49">
        <v>0</v>
      </c>
      <c r="AB128" s="49">
        <v>300</v>
      </c>
      <c r="AC128" s="49">
        <v>300</v>
      </c>
      <c r="AD128" s="49">
        <v>0</v>
      </c>
      <c r="AE128" s="49">
        <v>0</v>
      </c>
      <c r="AF128" s="49">
        <v>300</v>
      </c>
      <c r="AG128" s="49">
        <v>0</v>
      </c>
      <c r="AH128" s="49">
        <v>300</v>
      </c>
      <c r="AI128" s="49">
        <v>300</v>
      </c>
      <c r="AJ128" s="49">
        <v>300</v>
      </c>
      <c r="AK128" s="74" t="s">
        <v>168</v>
      </c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 ht="12.75" hidden="1">
      <c r="A129" s="114">
        <f>A128+1</f>
        <v>84</v>
      </c>
      <c r="B129" s="114" t="s">
        <v>134</v>
      </c>
      <c r="C129" s="114">
        <v>321</v>
      </c>
      <c r="D129" s="114"/>
      <c r="E129" s="114"/>
      <c r="F129" s="114"/>
      <c r="G129" s="114"/>
      <c r="H129" s="114">
        <v>7</v>
      </c>
      <c r="I129" s="114">
        <v>46</v>
      </c>
      <c r="J129" s="114" t="s">
        <v>120</v>
      </c>
      <c r="K129" s="70"/>
      <c r="L129" s="49"/>
      <c r="M129" s="44">
        <v>0</v>
      </c>
      <c r="N129" s="49">
        <v>300000</v>
      </c>
      <c r="O129" s="49">
        <v>190000</v>
      </c>
      <c r="P129" s="68">
        <v>1400</v>
      </c>
      <c r="Q129" s="68">
        <v>4500</v>
      </c>
      <c r="R129" s="68">
        <v>1000</v>
      </c>
      <c r="S129" s="68">
        <v>0</v>
      </c>
      <c r="T129" s="49">
        <v>0</v>
      </c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7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1:46" ht="90">
      <c r="A130" s="114">
        <f t="shared" si="30"/>
        <v>85</v>
      </c>
      <c r="B130" s="114" t="s">
        <v>134</v>
      </c>
      <c r="C130" s="163" t="s">
        <v>179</v>
      </c>
      <c r="D130" s="114"/>
      <c r="E130" s="114"/>
      <c r="F130" s="114"/>
      <c r="G130" s="114" t="s">
        <v>2</v>
      </c>
      <c r="H130" s="164" t="s">
        <v>180</v>
      </c>
      <c r="I130" s="114">
        <v>46</v>
      </c>
      <c r="J130" s="114" t="s">
        <v>123</v>
      </c>
      <c r="K130" s="70" t="s">
        <v>3</v>
      </c>
      <c r="L130" s="49">
        <v>338000</v>
      </c>
      <c r="M130" s="44">
        <v>-74000</v>
      </c>
      <c r="N130" s="49">
        <v>0</v>
      </c>
      <c r="O130" s="49">
        <v>5086000</v>
      </c>
      <c r="P130" s="68">
        <v>26830</v>
      </c>
      <c r="Q130" s="68">
        <v>71420</v>
      </c>
      <c r="R130" s="68">
        <v>60740</v>
      </c>
      <c r="S130" s="68">
        <v>1000</v>
      </c>
      <c r="T130" s="49">
        <v>100</v>
      </c>
      <c r="U130" s="68">
        <v>20300</v>
      </c>
      <c r="V130" s="49">
        <v>24750</v>
      </c>
      <c r="W130" s="49">
        <v>0</v>
      </c>
      <c r="X130" s="49">
        <v>16000</v>
      </c>
      <c r="Y130" s="49">
        <v>14000</v>
      </c>
      <c r="Z130" s="49">
        <v>27370</v>
      </c>
      <c r="AA130" s="49">
        <f>27370+4250</f>
        <v>31620</v>
      </c>
      <c r="AB130" s="49">
        <v>56260</v>
      </c>
      <c r="AC130" s="49">
        <v>36260</v>
      </c>
      <c r="AD130" s="49">
        <v>33610</v>
      </c>
      <c r="AE130" s="49">
        <v>29260</v>
      </c>
      <c r="AF130" s="49">
        <v>87000</v>
      </c>
      <c r="AG130" s="49">
        <v>87000</v>
      </c>
      <c r="AH130" s="49">
        <v>0</v>
      </c>
      <c r="AI130" s="49">
        <v>0</v>
      </c>
      <c r="AJ130" s="49">
        <v>0</v>
      </c>
      <c r="AK130" s="74" t="s">
        <v>280</v>
      </c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1:46" ht="12.75" hidden="1">
      <c r="A131" s="114">
        <f t="shared" si="30"/>
        <v>86</v>
      </c>
      <c r="B131" s="114">
        <v>235</v>
      </c>
      <c r="C131" s="114">
        <v>322001</v>
      </c>
      <c r="D131" s="114"/>
      <c r="E131" s="114"/>
      <c r="F131" s="114"/>
      <c r="G131" s="114"/>
      <c r="H131" s="154" t="s">
        <v>100</v>
      </c>
      <c r="I131" s="114" t="s">
        <v>96</v>
      </c>
      <c r="J131" s="114" t="s">
        <v>162</v>
      </c>
      <c r="K131" s="70"/>
      <c r="L131" s="49"/>
      <c r="M131" s="44">
        <v>0</v>
      </c>
      <c r="N131" s="49">
        <v>0</v>
      </c>
      <c r="O131" s="49">
        <v>0</v>
      </c>
      <c r="P131" s="68">
        <v>0</v>
      </c>
      <c r="Q131" s="68">
        <v>0</v>
      </c>
      <c r="R131" s="68">
        <v>0</v>
      </c>
      <c r="S131" s="68">
        <v>0</v>
      </c>
      <c r="T131" s="49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7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1:46" ht="12.75" hidden="1">
      <c r="A132" s="114">
        <f t="shared" si="30"/>
        <v>87</v>
      </c>
      <c r="B132" s="114">
        <v>235</v>
      </c>
      <c r="C132" s="114">
        <v>321</v>
      </c>
      <c r="D132" s="114"/>
      <c r="E132" s="114"/>
      <c r="F132" s="114"/>
      <c r="G132" s="114"/>
      <c r="H132" s="114">
        <v>5</v>
      </c>
      <c r="I132" s="114">
        <v>46</v>
      </c>
      <c r="J132" s="114" t="s">
        <v>66</v>
      </c>
      <c r="K132" s="70"/>
      <c r="L132" s="49">
        <v>200000</v>
      </c>
      <c r="M132" s="44">
        <v>0</v>
      </c>
      <c r="N132" s="49">
        <v>200000</v>
      </c>
      <c r="O132" s="49">
        <v>192000</v>
      </c>
      <c r="P132" s="68">
        <v>0</v>
      </c>
      <c r="Q132" s="68">
        <v>0</v>
      </c>
      <c r="R132" s="68">
        <v>0</v>
      </c>
      <c r="S132" s="68">
        <v>0</v>
      </c>
      <c r="T132" s="49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7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1:46" ht="12.75">
      <c r="A133" s="114">
        <f t="shared" si="30"/>
        <v>88</v>
      </c>
      <c r="B133" s="114"/>
      <c r="C133" s="114">
        <v>322001</v>
      </c>
      <c r="D133" s="114"/>
      <c r="E133" s="114"/>
      <c r="F133" s="114"/>
      <c r="G133" s="114"/>
      <c r="H133" s="154" t="s">
        <v>98</v>
      </c>
      <c r="I133" s="114">
        <v>111</v>
      </c>
      <c r="J133" s="114" t="s">
        <v>176</v>
      </c>
      <c r="K133" s="70"/>
      <c r="L133" s="49">
        <v>14000000</v>
      </c>
      <c r="M133" s="44">
        <v>-13385000</v>
      </c>
      <c r="N133" s="49">
        <v>0</v>
      </c>
      <c r="O133" s="49">
        <v>0</v>
      </c>
      <c r="P133" s="68">
        <v>0</v>
      </c>
      <c r="Q133" s="68">
        <v>0</v>
      </c>
      <c r="R133" s="68">
        <v>0</v>
      </c>
      <c r="S133" s="68">
        <v>0</v>
      </c>
      <c r="T133" s="49"/>
      <c r="U133" s="68">
        <v>0</v>
      </c>
      <c r="V133" s="68">
        <v>6000</v>
      </c>
      <c r="W133" s="68">
        <v>7000</v>
      </c>
      <c r="X133" s="68">
        <v>14600</v>
      </c>
      <c r="Y133" s="68">
        <f>11000+29790</f>
        <v>40790</v>
      </c>
      <c r="Z133" s="68">
        <v>40000</v>
      </c>
      <c r="AA133" s="68">
        <v>0</v>
      </c>
      <c r="AB133" s="68">
        <v>62080</v>
      </c>
      <c r="AC133" s="68">
        <v>62080</v>
      </c>
      <c r="AD133" s="68">
        <v>0</v>
      </c>
      <c r="AE133" s="68">
        <v>59760</v>
      </c>
      <c r="AF133" s="68">
        <v>0</v>
      </c>
      <c r="AG133" s="68">
        <v>0</v>
      </c>
      <c r="AH133" s="68">
        <v>0</v>
      </c>
      <c r="AI133" s="68">
        <v>0</v>
      </c>
      <c r="AJ133" s="49">
        <v>0</v>
      </c>
      <c r="AK133" s="7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1:46" ht="100.5" customHeight="1" hidden="1">
      <c r="A134" s="114">
        <f t="shared" si="30"/>
        <v>89</v>
      </c>
      <c r="B134" s="114" t="s">
        <v>134</v>
      </c>
      <c r="C134" s="114">
        <v>322001</v>
      </c>
      <c r="D134" s="114"/>
      <c r="E134" s="114"/>
      <c r="F134" s="114"/>
      <c r="G134" s="114"/>
      <c r="H134" s="154" t="s">
        <v>99</v>
      </c>
      <c r="I134" s="163" t="s">
        <v>156</v>
      </c>
      <c r="J134" s="114" t="s">
        <v>138</v>
      </c>
      <c r="K134" s="70"/>
      <c r="L134" s="49">
        <v>0</v>
      </c>
      <c r="M134" s="44">
        <v>0</v>
      </c>
      <c r="N134" s="49">
        <v>0</v>
      </c>
      <c r="O134" s="49">
        <v>0</v>
      </c>
      <c r="P134" s="68">
        <v>0</v>
      </c>
      <c r="Q134" s="68">
        <v>720060</v>
      </c>
      <c r="R134" s="68">
        <v>598440</v>
      </c>
      <c r="S134" s="68">
        <v>484490</v>
      </c>
      <c r="T134" s="49">
        <v>0</v>
      </c>
      <c r="U134" s="68">
        <v>0</v>
      </c>
      <c r="V134" s="49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74" t="s">
        <v>211</v>
      </c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1:46" ht="12.75">
      <c r="A135" s="114">
        <f t="shared" si="30"/>
        <v>90</v>
      </c>
      <c r="B135" s="114" t="s">
        <v>134</v>
      </c>
      <c r="C135" s="114">
        <v>322001</v>
      </c>
      <c r="D135" s="114"/>
      <c r="E135" s="114"/>
      <c r="F135" s="114"/>
      <c r="G135" s="114"/>
      <c r="H135" s="154" t="s">
        <v>190</v>
      </c>
      <c r="I135" s="114">
        <v>111</v>
      </c>
      <c r="J135" s="114" t="s">
        <v>170</v>
      </c>
      <c r="K135" s="70"/>
      <c r="L135" s="49"/>
      <c r="M135" s="44"/>
      <c r="N135" s="49"/>
      <c r="O135" s="49"/>
      <c r="P135" s="68">
        <v>16600</v>
      </c>
      <c r="Q135" s="68">
        <v>0</v>
      </c>
      <c r="R135" s="68">
        <f>Q135*30.126</f>
        <v>0</v>
      </c>
      <c r="S135" s="68">
        <v>20710</v>
      </c>
      <c r="T135" s="49">
        <v>20000</v>
      </c>
      <c r="U135" s="68">
        <v>15000</v>
      </c>
      <c r="V135" s="49">
        <v>18400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7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1:46" ht="33.75">
      <c r="A136" s="114">
        <f t="shared" si="30"/>
        <v>91</v>
      </c>
      <c r="B136" s="114" t="s">
        <v>134</v>
      </c>
      <c r="C136" s="114">
        <v>322001</v>
      </c>
      <c r="D136" s="114"/>
      <c r="E136" s="114"/>
      <c r="F136" s="114"/>
      <c r="G136" s="114"/>
      <c r="H136" s="154" t="s">
        <v>125</v>
      </c>
      <c r="I136" s="114">
        <v>111</v>
      </c>
      <c r="J136" s="114" t="s">
        <v>186</v>
      </c>
      <c r="K136" s="70"/>
      <c r="L136" s="49"/>
      <c r="M136" s="44"/>
      <c r="N136" s="49"/>
      <c r="O136" s="49"/>
      <c r="P136" s="68">
        <v>0</v>
      </c>
      <c r="Q136" s="68">
        <v>75910</v>
      </c>
      <c r="R136" s="68">
        <v>0</v>
      </c>
      <c r="S136" s="68">
        <v>0</v>
      </c>
      <c r="T136" s="49"/>
      <c r="U136" s="68"/>
      <c r="V136" s="68"/>
      <c r="W136" s="68">
        <v>0</v>
      </c>
      <c r="X136" s="68">
        <v>49760</v>
      </c>
      <c r="Y136" s="68">
        <v>148880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49">
        <v>0</v>
      </c>
      <c r="AK136" s="74" t="s">
        <v>281</v>
      </c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1:46" ht="45">
      <c r="A137" s="114">
        <f t="shared" si="30"/>
        <v>92</v>
      </c>
      <c r="B137" s="114"/>
      <c r="C137" s="114">
        <v>322001</v>
      </c>
      <c r="D137" s="114"/>
      <c r="E137" s="114"/>
      <c r="F137" s="114"/>
      <c r="G137" s="114"/>
      <c r="H137" s="164" t="s">
        <v>100</v>
      </c>
      <c r="I137" s="163" t="s">
        <v>224</v>
      </c>
      <c r="J137" s="163" t="s">
        <v>228</v>
      </c>
      <c r="K137" s="70"/>
      <c r="L137" s="76"/>
      <c r="M137" s="76"/>
      <c r="N137" s="49">
        <v>2000000</v>
      </c>
      <c r="O137" s="49">
        <v>5275000</v>
      </c>
      <c r="P137" s="68">
        <v>25600</v>
      </c>
      <c r="Q137" s="68">
        <v>0</v>
      </c>
      <c r="R137" s="68">
        <f>Q137*30.126</f>
        <v>0</v>
      </c>
      <c r="S137" s="68">
        <v>0</v>
      </c>
      <c r="T137" s="49"/>
      <c r="U137" s="49">
        <v>0</v>
      </c>
      <c r="V137" s="49">
        <v>0</v>
      </c>
      <c r="W137" s="49">
        <v>0</v>
      </c>
      <c r="X137" s="49">
        <v>0</v>
      </c>
      <c r="Y137" s="49">
        <v>510000</v>
      </c>
      <c r="Z137" s="49">
        <v>0</v>
      </c>
      <c r="AA137" s="49">
        <v>0</v>
      </c>
      <c r="AB137" s="49">
        <v>495450</v>
      </c>
      <c r="AC137" s="49">
        <v>0</v>
      </c>
      <c r="AD137" s="49">
        <v>0</v>
      </c>
      <c r="AE137" s="49">
        <v>0</v>
      </c>
      <c r="AF137" s="49">
        <v>495450</v>
      </c>
      <c r="AG137" s="49">
        <v>0</v>
      </c>
      <c r="AH137" s="49">
        <v>495450</v>
      </c>
      <c r="AI137" s="49">
        <v>0</v>
      </c>
      <c r="AJ137" s="49">
        <v>0</v>
      </c>
      <c r="AK137" s="101" t="s">
        <v>282</v>
      </c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1:46" ht="45">
      <c r="A138" s="165" t="s">
        <v>226</v>
      </c>
      <c r="B138" s="116"/>
      <c r="C138" s="116">
        <v>322001</v>
      </c>
      <c r="D138" s="116"/>
      <c r="E138" s="116"/>
      <c r="F138" s="116"/>
      <c r="G138" s="116"/>
      <c r="H138" s="166" t="s">
        <v>227</v>
      </c>
      <c r="I138" s="163" t="s">
        <v>224</v>
      </c>
      <c r="J138" s="163" t="s">
        <v>229</v>
      </c>
      <c r="K138" s="93"/>
      <c r="L138" s="96"/>
      <c r="M138" s="96"/>
      <c r="N138" s="95"/>
      <c r="O138" s="95"/>
      <c r="P138" s="68"/>
      <c r="Q138" s="68"/>
      <c r="R138" s="68"/>
      <c r="S138" s="68"/>
      <c r="T138" s="49"/>
      <c r="U138" s="95"/>
      <c r="V138" s="49"/>
      <c r="W138" s="49"/>
      <c r="X138" s="49"/>
      <c r="Y138" s="49"/>
      <c r="Z138" s="49"/>
      <c r="AA138" s="49"/>
      <c r="AB138" s="49">
        <v>0</v>
      </c>
      <c r="AC138" s="49">
        <v>0</v>
      </c>
      <c r="AD138" s="49">
        <v>0</v>
      </c>
      <c r="AE138" s="49">
        <v>0</v>
      </c>
      <c r="AF138" s="49">
        <v>234460</v>
      </c>
      <c r="AG138" s="49">
        <v>0</v>
      </c>
      <c r="AH138" s="49">
        <v>234460</v>
      </c>
      <c r="AI138" s="49">
        <v>0</v>
      </c>
      <c r="AJ138" s="49">
        <v>0</v>
      </c>
      <c r="AK138" s="94" t="s">
        <v>232</v>
      </c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1:46" ht="45">
      <c r="A139" s="165" t="s">
        <v>254</v>
      </c>
      <c r="B139" s="116"/>
      <c r="C139" s="116">
        <v>322001</v>
      </c>
      <c r="D139" s="116"/>
      <c r="E139" s="116"/>
      <c r="F139" s="116"/>
      <c r="G139" s="116"/>
      <c r="H139" s="166" t="s">
        <v>253</v>
      </c>
      <c r="I139" s="163" t="s">
        <v>224</v>
      </c>
      <c r="J139" s="163" t="s">
        <v>255</v>
      </c>
      <c r="K139" s="93"/>
      <c r="L139" s="96"/>
      <c r="M139" s="96"/>
      <c r="N139" s="95"/>
      <c r="O139" s="95"/>
      <c r="P139" s="68"/>
      <c r="Q139" s="68"/>
      <c r="R139" s="68"/>
      <c r="S139" s="68"/>
      <c r="T139" s="49"/>
      <c r="U139" s="95"/>
      <c r="V139" s="49"/>
      <c r="W139" s="49"/>
      <c r="X139" s="49"/>
      <c r="Y139" s="49"/>
      <c r="Z139" s="49"/>
      <c r="AA139" s="49"/>
      <c r="AB139" s="49"/>
      <c r="AC139" s="49"/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94" t="s">
        <v>256</v>
      </c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1:46" ht="33.75">
      <c r="A140" s="114">
        <f>A137+1</f>
        <v>93</v>
      </c>
      <c r="B140" s="116" t="s">
        <v>134</v>
      </c>
      <c r="C140" s="116">
        <v>322001</v>
      </c>
      <c r="D140" s="116"/>
      <c r="E140" s="116"/>
      <c r="F140" s="116"/>
      <c r="G140" s="116"/>
      <c r="H140" s="166" t="s">
        <v>200</v>
      </c>
      <c r="I140" s="163" t="s">
        <v>191</v>
      </c>
      <c r="J140" s="114" t="s">
        <v>257</v>
      </c>
      <c r="K140" s="93"/>
      <c r="L140" s="96"/>
      <c r="M140" s="96"/>
      <c r="N140" s="95"/>
      <c r="O140" s="95"/>
      <c r="P140" s="68">
        <v>0</v>
      </c>
      <c r="Q140" s="68">
        <v>100000</v>
      </c>
      <c r="R140" s="68">
        <v>251010</v>
      </c>
      <c r="S140" s="68">
        <v>430160</v>
      </c>
      <c r="T140" s="49">
        <v>451260</v>
      </c>
      <c r="U140" s="95">
        <v>257880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94" t="s">
        <v>283</v>
      </c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1:46" ht="67.5" hidden="1">
      <c r="A141" s="114">
        <f t="shared" si="30"/>
        <v>94</v>
      </c>
      <c r="B141" s="116" t="s">
        <v>134</v>
      </c>
      <c r="C141" s="116">
        <v>322001</v>
      </c>
      <c r="D141" s="116"/>
      <c r="E141" s="116"/>
      <c r="F141" s="116"/>
      <c r="G141" s="116"/>
      <c r="H141" s="166" t="s">
        <v>157</v>
      </c>
      <c r="I141" s="167" t="s">
        <v>153</v>
      </c>
      <c r="J141" s="116" t="s">
        <v>142</v>
      </c>
      <c r="K141" s="93"/>
      <c r="L141" s="96"/>
      <c r="M141" s="96"/>
      <c r="N141" s="95"/>
      <c r="O141" s="95"/>
      <c r="P141" s="68">
        <v>0</v>
      </c>
      <c r="Q141" s="68">
        <v>80560</v>
      </c>
      <c r="R141" s="68">
        <v>50000</v>
      </c>
      <c r="S141" s="68">
        <v>180000</v>
      </c>
      <c r="T141" s="49">
        <v>154180</v>
      </c>
      <c r="U141" s="95">
        <v>0</v>
      </c>
      <c r="V141" s="49">
        <v>0</v>
      </c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49"/>
      <c r="AK141" s="94" t="s">
        <v>163</v>
      </c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1:46" ht="23.25" thickBot="1">
      <c r="A142" s="114">
        <f t="shared" si="30"/>
        <v>95</v>
      </c>
      <c r="B142" s="116" t="s">
        <v>134</v>
      </c>
      <c r="C142" s="116">
        <v>322001</v>
      </c>
      <c r="D142" s="116"/>
      <c r="E142" s="116"/>
      <c r="F142" s="116"/>
      <c r="G142" s="116"/>
      <c r="H142" s="168" t="s">
        <v>172</v>
      </c>
      <c r="I142" s="167" t="s">
        <v>177</v>
      </c>
      <c r="J142" s="116" t="s">
        <v>240</v>
      </c>
      <c r="K142" s="93"/>
      <c r="L142" s="96"/>
      <c r="M142" s="96"/>
      <c r="N142" s="95">
        <v>0</v>
      </c>
      <c r="O142" s="95">
        <v>2000000</v>
      </c>
      <c r="P142" s="49">
        <v>0</v>
      </c>
      <c r="Q142" s="49">
        <v>0</v>
      </c>
      <c r="R142" s="68">
        <f>Q142*30.126</f>
        <v>0</v>
      </c>
      <c r="S142" s="68">
        <v>0</v>
      </c>
      <c r="T142" s="49">
        <v>67610</v>
      </c>
      <c r="U142" s="95">
        <v>67610</v>
      </c>
      <c r="V142" s="49">
        <v>67610</v>
      </c>
      <c r="W142" s="49">
        <v>46660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78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1:46" ht="13.5" hidden="1" thickBot="1">
      <c r="A143" s="114">
        <f>A142+1</f>
        <v>96</v>
      </c>
      <c r="B143" s="116" t="s">
        <v>134</v>
      </c>
      <c r="C143" s="116">
        <v>322001</v>
      </c>
      <c r="D143" s="116"/>
      <c r="E143" s="116"/>
      <c r="F143" s="116"/>
      <c r="G143" s="116"/>
      <c r="H143" s="116">
        <v>12</v>
      </c>
      <c r="I143" s="116">
        <v>111</v>
      </c>
      <c r="J143" s="116" t="s">
        <v>151</v>
      </c>
      <c r="K143" s="93"/>
      <c r="L143" s="96"/>
      <c r="M143" s="96"/>
      <c r="N143" s="95">
        <v>0</v>
      </c>
      <c r="O143" s="95">
        <v>1000000</v>
      </c>
      <c r="P143" s="48">
        <v>0</v>
      </c>
      <c r="Q143" s="48">
        <v>50000</v>
      </c>
      <c r="R143" s="68">
        <v>115680</v>
      </c>
      <c r="S143" s="68">
        <v>0</v>
      </c>
      <c r="T143" s="49"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78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1:46" s="3" customFormat="1" ht="13.5" hidden="1" thickBot="1">
      <c r="A144" s="169"/>
      <c r="B144" s="120"/>
      <c r="C144" s="120"/>
      <c r="D144" s="120"/>
      <c r="E144" s="120"/>
      <c r="F144" s="120"/>
      <c r="G144" s="120"/>
      <c r="H144" s="120"/>
      <c r="I144" s="120"/>
      <c r="J144" s="120" t="s">
        <v>11</v>
      </c>
      <c r="K144" s="53"/>
      <c r="L144" s="54">
        <f aca="true" t="shared" si="31" ref="L144:AJ144">SUM(L124:L143)</f>
        <v>15105000</v>
      </c>
      <c r="M144" s="54">
        <f t="shared" si="31"/>
        <v>-13811000</v>
      </c>
      <c r="N144" s="55">
        <f t="shared" si="31"/>
        <v>2758000</v>
      </c>
      <c r="O144" s="55">
        <f t="shared" si="31"/>
        <v>13983000</v>
      </c>
      <c r="P144" s="55">
        <f>SUM(P124:P143)</f>
        <v>70430</v>
      </c>
      <c r="Q144" s="55">
        <f>SUM(Q124:Q143)</f>
        <v>1102450</v>
      </c>
      <c r="R144" s="55">
        <f t="shared" si="31"/>
        <v>1076870</v>
      </c>
      <c r="S144" s="55">
        <f t="shared" si="31"/>
        <v>1121360</v>
      </c>
      <c r="T144" s="55">
        <f t="shared" si="31"/>
        <v>694150</v>
      </c>
      <c r="U144" s="55">
        <f t="shared" si="31"/>
        <v>361790</v>
      </c>
      <c r="V144" s="55">
        <f t="shared" si="31"/>
        <v>117060</v>
      </c>
      <c r="W144" s="55">
        <f t="shared" si="31"/>
        <v>53960</v>
      </c>
      <c r="X144" s="55">
        <f t="shared" si="31"/>
        <v>80660</v>
      </c>
      <c r="Y144" s="55">
        <f t="shared" si="31"/>
        <v>713970</v>
      </c>
      <c r="Z144" s="55">
        <f t="shared" si="31"/>
        <v>67670</v>
      </c>
      <c r="AA144" s="55">
        <f t="shared" si="31"/>
        <v>31620</v>
      </c>
      <c r="AB144" s="55">
        <f t="shared" si="31"/>
        <v>614090</v>
      </c>
      <c r="AC144" s="55">
        <f>SUM(AC124:AC143)</f>
        <v>98640</v>
      </c>
      <c r="AD144" s="55">
        <f t="shared" si="31"/>
        <v>33610</v>
      </c>
      <c r="AE144" s="55">
        <f t="shared" si="31"/>
        <v>89020</v>
      </c>
      <c r="AF144" s="55">
        <f t="shared" si="31"/>
        <v>817210</v>
      </c>
      <c r="AG144" s="55">
        <f t="shared" si="31"/>
        <v>87000</v>
      </c>
      <c r="AH144" s="55">
        <f t="shared" si="31"/>
        <v>730210</v>
      </c>
      <c r="AI144" s="55">
        <f t="shared" si="31"/>
        <v>300</v>
      </c>
      <c r="AJ144" s="55">
        <f t="shared" si="31"/>
        <v>300</v>
      </c>
      <c r="AK144" s="56"/>
      <c r="AL144" s="57"/>
      <c r="AM144" s="57"/>
      <c r="AN144" s="57"/>
      <c r="AO144" s="57"/>
      <c r="AP144" s="57"/>
      <c r="AQ144" s="57"/>
      <c r="AR144" s="57"/>
      <c r="AS144" s="57"/>
      <c r="AT144" s="57"/>
    </row>
    <row r="145" spans="1:46" s="3" customFormat="1" ht="13.5" thickBot="1">
      <c r="A145" s="170"/>
      <c r="B145" s="126"/>
      <c r="C145" s="126"/>
      <c r="D145" s="126"/>
      <c r="E145" s="126"/>
      <c r="F145" s="126"/>
      <c r="G145" s="126"/>
      <c r="H145" s="126"/>
      <c r="I145" s="126"/>
      <c r="J145" s="126" t="s">
        <v>55</v>
      </c>
      <c r="K145" s="60"/>
      <c r="L145" s="61">
        <f aca="true" t="shared" si="32" ref="L145:AJ145">L144</f>
        <v>15105000</v>
      </c>
      <c r="M145" s="61">
        <f t="shared" si="32"/>
        <v>-13811000</v>
      </c>
      <c r="N145" s="62">
        <f t="shared" si="32"/>
        <v>2758000</v>
      </c>
      <c r="O145" s="62">
        <f t="shared" si="32"/>
        <v>13983000</v>
      </c>
      <c r="P145" s="62">
        <f>P144</f>
        <v>70430</v>
      </c>
      <c r="Q145" s="62">
        <f>Q144</f>
        <v>1102450</v>
      </c>
      <c r="R145" s="62">
        <f t="shared" si="32"/>
        <v>1076870</v>
      </c>
      <c r="S145" s="62">
        <f t="shared" si="32"/>
        <v>1121360</v>
      </c>
      <c r="T145" s="62">
        <f t="shared" si="32"/>
        <v>694150</v>
      </c>
      <c r="U145" s="62">
        <f t="shared" si="32"/>
        <v>361790</v>
      </c>
      <c r="V145" s="62">
        <f t="shared" si="32"/>
        <v>117060</v>
      </c>
      <c r="W145" s="62">
        <f t="shared" si="32"/>
        <v>53960</v>
      </c>
      <c r="X145" s="62">
        <f t="shared" si="32"/>
        <v>80660</v>
      </c>
      <c r="Y145" s="62">
        <f t="shared" si="32"/>
        <v>713970</v>
      </c>
      <c r="Z145" s="62">
        <f t="shared" si="32"/>
        <v>67670</v>
      </c>
      <c r="AA145" s="62">
        <f t="shared" si="32"/>
        <v>31620</v>
      </c>
      <c r="AB145" s="62">
        <f t="shared" si="32"/>
        <v>614090</v>
      </c>
      <c r="AC145" s="62">
        <f t="shared" si="32"/>
        <v>98640</v>
      </c>
      <c r="AD145" s="62">
        <f t="shared" si="32"/>
        <v>33610</v>
      </c>
      <c r="AE145" s="62">
        <f t="shared" si="32"/>
        <v>89020</v>
      </c>
      <c r="AF145" s="62">
        <f t="shared" si="32"/>
        <v>817210</v>
      </c>
      <c r="AG145" s="62">
        <f t="shared" si="32"/>
        <v>87000</v>
      </c>
      <c r="AH145" s="62">
        <f t="shared" si="32"/>
        <v>730210</v>
      </c>
      <c r="AI145" s="62">
        <f t="shared" si="32"/>
        <v>300</v>
      </c>
      <c r="AJ145" s="62">
        <f t="shared" si="32"/>
        <v>300</v>
      </c>
      <c r="AK145" s="63"/>
      <c r="AL145" s="57"/>
      <c r="AM145" s="57"/>
      <c r="AN145" s="57"/>
      <c r="AO145" s="57"/>
      <c r="AP145" s="57"/>
      <c r="AQ145" s="57"/>
      <c r="AR145" s="57"/>
      <c r="AS145" s="57"/>
      <c r="AT145" s="57"/>
    </row>
    <row r="146" spans="1:46" s="3" customFormat="1" ht="12.75" hidden="1">
      <c r="A146" s="171"/>
      <c r="B146" s="172"/>
      <c r="C146" s="172"/>
      <c r="D146" s="172"/>
      <c r="E146" s="172"/>
      <c r="F146" s="172"/>
      <c r="G146" s="172"/>
      <c r="H146" s="172"/>
      <c r="I146" s="172"/>
      <c r="J146" s="172" t="s">
        <v>68</v>
      </c>
      <c r="K146" s="172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73"/>
      <c r="AL146" s="57"/>
      <c r="AM146" s="57"/>
      <c r="AN146" s="57"/>
      <c r="AO146" s="57"/>
      <c r="AP146" s="57"/>
      <c r="AQ146" s="57"/>
      <c r="AR146" s="57"/>
      <c r="AS146" s="57"/>
      <c r="AT146" s="57"/>
    </row>
    <row r="147" spans="1:46" s="3" customFormat="1" ht="13.5" hidden="1" thickBot="1">
      <c r="A147" s="106"/>
      <c r="B147" s="106" t="s">
        <v>1</v>
      </c>
      <c r="C147" s="106">
        <v>454</v>
      </c>
      <c r="D147" s="106"/>
      <c r="E147" s="106"/>
      <c r="F147" s="106"/>
      <c r="G147" s="106" t="s">
        <v>2</v>
      </c>
      <c r="H147" s="106" t="s">
        <v>2</v>
      </c>
      <c r="I147" s="106">
        <v>41</v>
      </c>
      <c r="J147" s="106" t="s">
        <v>69</v>
      </c>
      <c r="K147" s="93" t="s">
        <v>3</v>
      </c>
      <c r="L147" s="95">
        <v>0</v>
      </c>
      <c r="M147" s="96">
        <v>0</v>
      </c>
      <c r="N147" s="95">
        <f>L147+M147</f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107"/>
      <c r="AL147" s="57"/>
      <c r="AM147" s="57"/>
      <c r="AN147" s="57"/>
      <c r="AO147" s="57"/>
      <c r="AP147" s="57"/>
      <c r="AQ147" s="57"/>
      <c r="AR147" s="57"/>
      <c r="AS147" s="57"/>
      <c r="AT147" s="57"/>
    </row>
    <row r="148" spans="1:46" s="3" customFormat="1" ht="13.5" hidden="1" thickBot="1">
      <c r="A148" s="174"/>
      <c r="B148" s="175"/>
      <c r="C148" s="175"/>
      <c r="D148" s="175"/>
      <c r="E148" s="175"/>
      <c r="F148" s="175"/>
      <c r="G148" s="175"/>
      <c r="H148" s="175"/>
      <c r="I148" s="175"/>
      <c r="J148" s="175" t="s">
        <v>11</v>
      </c>
      <c r="K148" s="175"/>
      <c r="L148" s="176">
        <f>SUM(L147)</f>
        <v>0</v>
      </c>
      <c r="M148" s="176">
        <f>SUM(M147)</f>
        <v>0</v>
      </c>
      <c r="N148" s="176">
        <f>SUM(N147)</f>
        <v>0</v>
      </c>
      <c r="O148" s="177">
        <f>SUM(O147)</f>
        <v>0</v>
      </c>
      <c r="P148" s="177"/>
      <c r="Q148" s="177"/>
      <c r="R148" s="177"/>
      <c r="S148" s="177"/>
      <c r="T148" s="177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9"/>
      <c r="AL148" s="57"/>
      <c r="AM148" s="57"/>
      <c r="AN148" s="57"/>
      <c r="AO148" s="57"/>
      <c r="AP148" s="57"/>
      <c r="AQ148" s="57"/>
      <c r="AR148" s="57"/>
      <c r="AS148" s="57"/>
      <c r="AT148" s="57"/>
    </row>
    <row r="149" spans="1:46" s="3" customFormat="1" ht="13.5" hidden="1" thickBot="1">
      <c r="A149" s="180"/>
      <c r="B149" s="181"/>
      <c r="C149" s="181"/>
      <c r="D149" s="181"/>
      <c r="E149" s="181"/>
      <c r="F149" s="181"/>
      <c r="G149" s="181"/>
      <c r="H149" s="181"/>
      <c r="I149" s="181"/>
      <c r="J149" s="181" t="s">
        <v>70</v>
      </c>
      <c r="K149" s="181"/>
      <c r="L149" s="111"/>
      <c r="M149" s="111"/>
      <c r="N149" s="111">
        <f>N148</f>
        <v>0</v>
      </c>
      <c r="O149" s="111">
        <f>O148</f>
        <v>0</v>
      </c>
      <c r="P149" s="111"/>
      <c r="Q149" s="111"/>
      <c r="R149" s="111">
        <f>R148</f>
        <v>0</v>
      </c>
      <c r="S149" s="111"/>
      <c r="T149" s="111">
        <v>0</v>
      </c>
      <c r="U149" s="182">
        <v>0</v>
      </c>
      <c r="V149" s="182">
        <v>0</v>
      </c>
      <c r="W149" s="182">
        <v>0</v>
      </c>
      <c r="X149" s="182">
        <v>0</v>
      </c>
      <c r="Y149" s="182">
        <v>0</v>
      </c>
      <c r="Z149" s="182">
        <v>0</v>
      </c>
      <c r="AA149" s="182">
        <v>0</v>
      </c>
      <c r="AB149" s="182">
        <v>0</v>
      </c>
      <c r="AC149" s="182">
        <v>0</v>
      </c>
      <c r="AD149" s="182">
        <v>0</v>
      </c>
      <c r="AE149" s="182">
        <v>0</v>
      </c>
      <c r="AF149" s="182">
        <v>0</v>
      </c>
      <c r="AG149" s="182">
        <v>0</v>
      </c>
      <c r="AH149" s="182">
        <v>0</v>
      </c>
      <c r="AI149" s="182">
        <v>0</v>
      </c>
      <c r="AJ149" s="182">
        <v>0</v>
      </c>
      <c r="AK149" s="183"/>
      <c r="AL149" s="57"/>
      <c r="AM149" s="57"/>
      <c r="AN149" s="57"/>
      <c r="AO149" s="57"/>
      <c r="AP149" s="57"/>
      <c r="AQ149" s="57"/>
      <c r="AR149" s="57"/>
      <c r="AS149" s="57"/>
      <c r="AT149" s="57"/>
    </row>
    <row r="150" spans="1:46" s="3" customFormat="1" ht="12.75">
      <c r="A150" s="184"/>
      <c r="B150" s="185"/>
      <c r="C150" s="185"/>
      <c r="D150" s="185"/>
      <c r="E150" s="185"/>
      <c r="F150" s="185"/>
      <c r="G150" s="185"/>
      <c r="H150" s="185"/>
      <c r="I150" s="185"/>
      <c r="J150" s="185" t="s">
        <v>73</v>
      </c>
      <c r="K150" s="172"/>
      <c r="L150" s="108"/>
      <c r="M150" s="108"/>
      <c r="N150" s="108"/>
      <c r="O150" s="186"/>
      <c r="P150" s="186"/>
      <c r="Q150" s="186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187"/>
      <c r="AL150" s="57"/>
      <c r="AM150" s="57"/>
      <c r="AN150" s="57"/>
      <c r="AO150" s="57"/>
      <c r="AP150" s="57"/>
      <c r="AQ150" s="57"/>
      <c r="AR150" s="57"/>
      <c r="AS150" s="57"/>
      <c r="AT150" s="57"/>
    </row>
    <row r="151" spans="1:46" s="3" customFormat="1" ht="245.25" customHeight="1" thickBot="1">
      <c r="A151" s="116">
        <f>A143+1</f>
        <v>97</v>
      </c>
      <c r="B151" s="188" t="s">
        <v>134</v>
      </c>
      <c r="C151" s="189" t="s">
        <v>194</v>
      </c>
      <c r="D151" s="188"/>
      <c r="E151" s="188"/>
      <c r="F151" s="188"/>
      <c r="G151" s="188"/>
      <c r="H151" s="188"/>
      <c r="I151" s="188">
        <v>41</v>
      </c>
      <c r="J151" s="116" t="s">
        <v>69</v>
      </c>
      <c r="K151" s="190"/>
      <c r="L151" s="117">
        <v>3124000</v>
      </c>
      <c r="M151" s="117">
        <v>0</v>
      </c>
      <c r="N151" s="95">
        <v>6168000</v>
      </c>
      <c r="O151" s="95">
        <v>888000</v>
      </c>
      <c r="P151" s="95">
        <v>75730</v>
      </c>
      <c r="Q151" s="95">
        <v>215100</v>
      </c>
      <c r="R151" s="95">
        <v>164740</v>
      </c>
      <c r="S151" s="95">
        <v>41770</v>
      </c>
      <c r="T151" s="49">
        <v>97430</v>
      </c>
      <c r="U151" s="95">
        <v>106010</v>
      </c>
      <c r="V151" s="49">
        <v>137210</v>
      </c>
      <c r="W151" s="49">
        <v>263310</v>
      </c>
      <c r="X151" s="49">
        <v>354000</v>
      </c>
      <c r="Y151" s="49">
        <v>944400</v>
      </c>
      <c r="Z151" s="49">
        <v>1112000</v>
      </c>
      <c r="AA151" s="49">
        <v>1244160</v>
      </c>
      <c r="AB151" s="49">
        <v>1389880</v>
      </c>
      <c r="AC151" s="49">
        <v>1389880</v>
      </c>
      <c r="AD151" s="49">
        <v>1244160</v>
      </c>
      <c r="AE151" s="49">
        <v>1389880</v>
      </c>
      <c r="AF151" s="49">
        <v>1483910</v>
      </c>
      <c r="AG151" s="49">
        <v>1483910</v>
      </c>
      <c r="AH151" s="49">
        <f>1051540+31000+20000+30000+100000</f>
        <v>1232540</v>
      </c>
      <c r="AI151" s="49">
        <v>270000</v>
      </c>
      <c r="AJ151" s="49">
        <v>270000</v>
      </c>
      <c r="AK151" s="191" t="s">
        <v>284</v>
      </c>
      <c r="AL151" s="57"/>
      <c r="AM151" s="57"/>
      <c r="AN151" s="57"/>
      <c r="AO151" s="57"/>
      <c r="AP151" s="57"/>
      <c r="AQ151" s="57"/>
      <c r="AR151" s="57"/>
      <c r="AS151" s="57"/>
      <c r="AT151" s="57"/>
    </row>
    <row r="152" spans="1:46" s="3" customFormat="1" ht="13.5" hidden="1" thickBot="1">
      <c r="A152" s="170"/>
      <c r="B152" s="126"/>
      <c r="C152" s="126"/>
      <c r="D152" s="126"/>
      <c r="E152" s="126"/>
      <c r="F152" s="126"/>
      <c r="G152" s="126"/>
      <c r="H152" s="126"/>
      <c r="I152" s="126"/>
      <c r="J152" s="126" t="s">
        <v>11</v>
      </c>
      <c r="K152" s="181"/>
      <c r="L152" s="111">
        <f aca="true" t="shared" si="33" ref="L152:AJ152">SUM(L151)</f>
        <v>3124000</v>
      </c>
      <c r="M152" s="111">
        <f t="shared" si="33"/>
        <v>0</v>
      </c>
      <c r="N152" s="62">
        <f t="shared" si="33"/>
        <v>6168000</v>
      </c>
      <c r="O152" s="62">
        <f t="shared" si="33"/>
        <v>888000</v>
      </c>
      <c r="P152" s="62">
        <f t="shared" si="33"/>
        <v>75730</v>
      </c>
      <c r="Q152" s="62">
        <f t="shared" si="33"/>
        <v>215100</v>
      </c>
      <c r="R152" s="62">
        <f t="shared" si="33"/>
        <v>164740</v>
      </c>
      <c r="S152" s="62">
        <f t="shared" si="33"/>
        <v>41770</v>
      </c>
      <c r="T152" s="62">
        <f t="shared" si="33"/>
        <v>97430</v>
      </c>
      <c r="U152" s="62">
        <f t="shared" si="33"/>
        <v>106010</v>
      </c>
      <c r="V152" s="62">
        <f t="shared" si="33"/>
        <v>137210</v>
      </c>
      <c r="W152" s="62">
        <f t="shared" si="33"/>
        <v>263310</v>
      </c>
      <c r="X152" s="62">
        <f t="shared" si="33"/>
        <v>354000</v>
      </c>
      <c r="Y152" s="62">
        <f t="shared" si="33"/>
        <v>944400</v>
      </c>
      <c r="Z152" s="62">
        <f t="shared" si="33"/>
        <v>1112000</v>
      </c>
      <c r="AA152" s="62">
        <f t="shared" si="33"/>
        <v>1244160</v>
      </c>
      <c r="AB152" s="62">
        <f t="shared" si="33"/>
        <v>1389880</v>
      </c>
      <c r="AC152" s="62">
        <f t="shared" si="33"/>
        <v>1389880</v>
      </c>
      <c r="AD152" s="62">
        <f t="shared" si="33"/>
        <v>1244160</v>
      </c>
      <c r="AE152" s="62">
        <f t="shared" si="33"/>
        <v>1389880</v>
      </c>
      <c r="AF152" s="62">
        <f t="shared" si="33"/>
        <v>1483910</v>
      </c>
      <c r="AG152" s="62">
        <f t="shared" si="33"/>
        <v>1483910</v>
      </c>
      <c r="AH152" s="62">
        <f t="shared" si="33"/>
        <v>1232540</v>
      </c>
      <c r="AI152" s="62">
        <f t="shared" si="33"/>
        <v>270000</v>
      </c>
      <c r="AJ152" s="62">
        <f t="shared" si="33"/>
        <v>270000</v>
      </c>
      <c r="AK152" s="183"/>
      <c r="AL152" s="57"/>
      <c r="AM152" s="57"/>
      <c r="AN152" s="57"/>
      <c r="AO152" s="57"/>
      <c r="AP152" s="57"/>
      <c r="AQ152" s="57"/>
      <c r="AR152" s="57"/>
      <c r="AS152" s="57"/>
      <c r="AT152" s="57"/>
    </row>
    <row r="153" spans="1:46" s="3" customFormat="1" ht="13.5" thickBot="1">
      <c r="A153" s="170"/>
      <c r="B153" s="126"/>
      <c r="C153" s="126"/>
      <c r="D153" s="126"/>
      <c r="E153" s="126"/>
      <c r="F153" s="126"/>
      <c r="G153" s="126"/>
      <c r="H153" s="126"/>
      <c r="I153" s="126"/>
      <c r="J153" s="126" t="s">
        <v>74</v>
      </c>
      <c r="K153" s="181"/>
      <c r="L153" s="111">
        <f aca="true" t="shared" si="34" ref="L153:AJ153">L152</f>
        <v>3124000</v>
      </c>
      <c r="M153" s="111">
        <f t="shared" si="34"/>
        <v>0</v>
      </c>
      <c r="N153" s="62">
        <f t="shared" si="34"/>
        <v>6168000</v>
      </c>
      <c r="O153" s="62">
        <f t="shared" si="34"/>
        <v>888000</v>
      </c>
      <c r="P153" s="62">
        <f t="shared" si="34"/>
        <v>75730</v>
      </c>
      <c r="Q153" s="62">
        <f t="shared" si="34"/>
        <v>215100</v>
      </c>
      <c r="R153" s="62">
        <f t="shared" si="34"/>
        <v>164740</v>
      </c>
      <c r="S153" s="62">
        <f t="shared" si="34"/>
        <v>41770</v>
      </c>
      <c r="T153" s="62">
        <f t="shared" si="34"/>
        <v>97430</v>
      </c>
      <c r="U153" s="62">
        <f t="shared" si="34"/>
        <v>106010</v>
      </c>
      <c r="V153" s="62">
        <f t="shared" si="34"/>
        <v>137210</v>
      </c>
      <c r="W153" s="62">
        <f t="shared" si="34"/>
        <v>263310</v>
      </c>
      <c r="X153" s="62">
        <f t="shared" si="34"/>
        <v>354000</v>
      </c>
      <c r="Y153" s="62">
        <f t="shared" si="34"/>
        <v>944400</v>
      </c>
      <c r="Z153" s="62">
        <f t="shared" si="34"/>
        <v>1112000</v>
      </c>
      <c r="AA153" s="62">
        <f t="shared" si="34"/>
        <v>1244160</v>
      </c>
      <c r="AB153" s="62">
        <f t="shared" si="34"/>
        <v>1389880</v>
      </c>
      <c r="AC153" s="62">
        <f t="shared" si="34"/>
        <v>1389880</v>
      </c>
      <c r="AD153" s="62">
        <f t="shared" si="34"/>
        <v>1244160</v>
      </c>
      <c r="AE153" s="62">
        <f t="shared" si="34"/>
        <v>1389880</v>
      </c>
      <c r="AF153" s="62">
        <f>AF152</f>
        <v>1483910</v>
      </c>
      <c r="AG153" s="62">
        <f t="shared" si="34"/>
        <v>1483910</v>
      </c>
      <c r="AH153" s="62">
        <f t="shared" si="34"/>
        <v>1232540</v>
      </c>
      <c r="AI153" s="62">
        <f t="shared" si="34"/>
        <v>270000</v>
      </c>
      <c r="AJ153" s="62">
        <f t="shared" si="34"/>
        <v>270000</v>
      </c>
      <c r="AK153" s="183"/>
      <c r="AL153" s="57"/>
      <c r="AM153" s="57"/>
      <c r="AN153" s="57"/>
      <c r="AO153" s="57"/>
      <c r="AP153" s="57"/>
      <c r="AQ153" s="57"/>
      <c r="AR153" s="57"/>
      <c r="AS153" s="57"/>
      <c r="AT153" s="57"/>
    </row>
    <row r="154" spans="1:46" s="3" customFormat="1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 t="s">
        <v>56</v>
      </c>
      <c r="K154" s="40"/>
      <c r="L154" s="64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6"/>
      <c r="AL154" s="57"/>
      <c r="AM154" s="57"/>
      <c r="AN154" s="57"/>
      <c r="AO154" s="57"/>
      <c r="AP154" s="57"/>
      <c r="AQ154" s="57"/>
      <c r="AR154" s="57"/>
      <c r="AS154" s="57"/>
      <c r="AT154" s="57"/>
    </row>
    <row r="155" spans="1:46" ht="12.75" hidden="1">
      <c r="A155" s="113">
        <f>A151+1</f>
        <v>98</v>
      </c>
      <c r="B155" s="113" t="s">
        <v>1</v>
      </c>
      <c r="C155" s="113">
        <v>513002</v>
      </c>
      <c r="D155" s="113" t="s">
        <v>24</v>
      </c>
      <c r="E155" s="113"/>
      <c r="F155" s="113"/>
      <c r="G155" s="113" t="s">
        <v>2</v>
      </c>
      <c r="H155" s="113">
        <v>1</v>
      </c>
      <c r="I155" s="113">
        <v>52</v>
      </c>
      <c r="J155" s="113" t="s">
        <v>94</v>
      </c>
      <c r="K155" s="37" t="s">
        <v>3</v>
      </c>
      <c r="L155" s="44">
        <v>0</v>
      </c>
      <c r="M155" s="44">
        <v>0</v>
      </c>
      <c r="N155" s="68">
        <f>L155+M155</f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133"/>
      <c r="AL155" s="24"/>
      <c r="AM155" s="24"/>
      <c r="AN155" s="24"/>
      <c r="AO155" s="24"/>
      <c r="AP155" s="24"/>
      <c r="AQ155" s="24"/>
      <c r="AR155" s="24"/>
      <c r="AS155" s="24"/>
      <c r="AT155" s="24"/>
    </row>
    <row r="156" spans="1:46" ht="12.75" hidden="1">
      <c r="A156" s="114">
        <f aca="true" t="shared" si="35" ref="A156:A164">A155+1</f>
        <v>99</v>
      </c>
      <c r="B156" s="114" t="s">
        <v>134</v>
      </c>
      <c r="C156" s="114" t="s">
        <v>139</v>
      </c>
      <c r="D156" s="114"/>
      <c r="E156" s="114"/>
      <c r="F156" s="161"/>
      <c r="G156" s="161"/>
      <c r="H156" s="192" t="s">
        <v>98</v>
      </c>
      <c r="I156" s="114">
        <v>52</v>
      </c>
      <c r="J156" s="114" t="s">
        <v>150</v>
      </c>
      <c r="K156" s="45"/>
      <c r="L156" s="48">
        <v>12800000</v>
      </c>
      <c r="M156" s="47">
        <v>-12800000</v>
      </c>
      <c r="N156" s="68">
        <f>L156+M156</f>
        <v>0</v>
      </c>
      <c r="O156" s="48">
        <v>0</v>
      </c>
      <c r="P156" s="48">
        <v>0</v>
      </c>
      <c r="Q156" s="48">
        <v>130000</v>
      </c>
      <c r="R156" s="49">
        <v>158230</v>
      </c>
      <c r="S156" s="68">
        <v>0</v>
      </c>
      <c r="T156" s="49">
        <v>0</v>
      </c>
      <c r="U156" s="95">
        <v>0</v>
      </c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4"/>
      <c r="AL156" s="24"/>
      <c r="AM156" s="24"/>
      <c r="AN156" s="24"/>
      <c r="AO156" s="24"/>
      <c r="AP156" s="24"/>
      <c r="AQ156" s="24"/>
      <c r="AR156" s="24"/>
      <c r="AS156" s="24"/>
      <c r="AT156" s="24"/>
    </row>
    <row r="157" spans="1:46" ht="66" customHeight="1">
      <c r="A157" s="114">
        <f t="shared" si="35"/>
        <v>100</v>
      </c>
      <c r="B157" s="161" t="s">
        <v>134</v>
      </c>
      <c r="C157" s="114">
        <v>513002</v>
      </c>
      <c r="D157" s="114" t="s">
        <v>24</v>
      </c>
      <c r="E157" s="114"/>
      <c r="F157" s="114"/>
      <c r="G157" s="114"/>
      <c r="H157" s="114"/>
      <c r="I157" s="114">
        <v>52</v>
      </c>
      <c r="J157" s="114" t="s">
        <v>241</v>
      </c>
      <c r="K157" s="70"/>
      <c r="L157" s="76"/>
      <c r="M157" s="76"/>
      <c r="N157" s="49">
        <v>0</v>
      </c>
      <c r="O157" s="49">
        <v>0</v>
      </c>
      <c r="P157" s="49">
        <v>0</v>
      </c>
      <c r="Q157" s="49">
        <v>0</v>
      </c>
      <c r="R157" s="49">
        <f>Q157*30.126</f>
        <v>0</v>
      </c>
      <c r="S157" s="68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69" t="s">
        <v>242</v>
      </c>
      <c r="AL157" s="24"/>
      <c r="AM157" s="24"/>
      <c r="AN157" s="24"/>
      <c r="AO157" s="24"/>
      <c r="AP157" s="24"/>
      <c r="AQ157" s="24"/>
      <c r="AR157" s="24"/>
      <c r="AS157" s="24"/>
      <c r="AT157" s="24"/>
    </row>
    <row r="158" spans="1:46" ht="24.75" customHeight="1" hidden="1">
      <c r="A158" s="114">
        <f t="shared" si="35"/>
        <v>101</v>
      </c>
      <c r="B158" s="114" t="s">
        <v>134</v>
      </c>
      <c r="C158" s="114">
        <v>514002</v>
      </c>
      <c r="D158" s="114" t="s">
        <v>24</v>
      </c>
      <c r="E158" s="114"/>
      <c r="F158" s="114"/>
      <c r="G158" s="114"/>
      <c r="H158" s="154" t="s">
        <v>95</v>
      </c>
      <c r="I158" s="163" t="s">
        <v>135</v>
      </c>
      <c r="J158" s="114" t="s">
        <v>136</v>
      </c>
      <c r="K158" s="70"/>
      <c r="L158" s="76"/>
      <c r="M158" s="76"/>
      <c r="N158" s="49"/>
      <c r="O158" s="49"/>
      <c r="P158" s="49">
        <v>14720</v>
      </c>
      <c r="Q158" s="49">
        <v>0</v>
      </c>
      <c r="R158" s="49">
        <f>Q158*30.126</f>
        <v>0</v>
      </c>
      <c r="S158" s="49">
        <v>0</v>
      </c>
      <c r="T158" s="49">
        <v>0</v>
      </c>
      <c r="U158" s="49">
        <v>0</v>
      </c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101" t="s">
        <v>149</v>
      </c>
      <c r="AL158" s="24"/>
      <c r="AM158" s="24"/>
      <c r="AN158" s="24"/>
      <c r="AO158" s="24"/>
      <c r="AP158" s="24"/>
      <c r="AQ158" s="24"/>
      <c r="AR158" s="24"/>
      <c r="AS158" s="24"/>
      <c r="AT158" s="24"/>
    </row>
    <row r="159" spans="1:46" ht="108.75" customHeight="1" hidden="1">
      <c r="A159" s="114">
        <f t="shared" si="35"/>
        <v>102</v>
      </c>
      <c r="B159" s="116" t="s">
        <v>134</v>
      </c>
      <c r="C159" s="167" t="s">
        <v>158</v>
      </c>
      <c r="D159" s="116"/>
      <c r="E159" s="116"/>
      <c r="F159" s="116"/>
      <c r="G159" s="116"/>
      <c r="H159" s="168" t="s">
        <v>99</v>
      </c>
      <c r="I159" s="167">
        <v>52</v>
      </c>
      <c r="J159" s="116" t="s">
        <v>146</v>
      </c>
      <c r="K159" s="93"/>
      <c r="L159" s="96"/>
      <c r="M159" s="96"/>
      <c r="N159" s="95"/>
      <c r="O159" s="95"/>
      <c r="P159" s="95">
        <v>0</v>
      </c>
      <c r="Q159" s="95">
        <v>250000</v>
      </c>
      <c r="R159" s="49">
        <v>536940</v>
      </c>
      <c r="S159" s="95">
        <v>0</v>
      </c>
      <c r="T159" s="49">
        <v>0</v>
      </c>
      <c r="U159" s="95">
        <v>0</v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4" t="s">
        <v>166</v>
      </c>
      <c r="AL159" s="24"/>
      <c r="AM159" s="24"/>
      <c r="AN159" s="24"/>
      <c r="AO159" s="24"/>
      <c r="AP159" s="24"/>
      <c r="AQ159" s="24"/>
      <c r="AR159" s="24"/>
      <c r="AS159" s="24"/>
      <c r="AT159" s="24"/>
    </row>
    <row r="160" spans="1:46" ht="54.75" customHeight="1" hidden="1">
      <c r="A160" s="114">
        <f t="shared" si="35"/>
        <v>103</v>
      </c>
      <c r="B160" s="116" t="s">
        <v>134</v>
      </c>
      <c r="C160" s="167" t="s">
        <v>158</v>
      </c>
      <c r="D160" s="116"/>
      <c r="E160" s="116"/>
      <c r="F160" s="116"/>
      <c r="G160" s="116"/>
      <c r="H160" s="168" t="s">
        <v>114</v>
      </c>
      <c r="I160" s="167">
        <v>52</v>
      </c>
      <c r="J160" s="116" t="s">
        <v>140</v>
      </c>
      <c r="K160" s="93"/>
      <c r="L160" s="96"/>
      <c r="M160" s="96"/>
      <c r="N160" s="95"/>
      <c r="O160" s="95"/>
      <c r="P160" s="95">
        <v>0</v>
      </c>
      <c r="Q160" s="95">
        <v>100000</v>
      </c>
      <c r="R160" s="49">
        <v>451010</v>
      </c>
      <c r="S160" s="95">
        <v>14740</v>
      </c>
      <c r="T160" s="49">
        <v>0</v>
      </c>
      <c r="U160" s="95">
        <v>0</v>
      </c>
      <c r="V160" s="49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4" t="s">
        <v>145</v>
      </c>
      <c r="AL160" s="24"/>
      <c r="AM160" s="24"/>
      <c r="AN160" s="24"/>
      <c r="AO160" s="24"/>
      <c r="AP160" s="24"/>
      <c r="AQ160" s="24"/>
      <c r="AR160" s="24"/>
      <c r="AS160" s="24"/>
      <c r="AT160" s="24"/>
    </row>
    <row r="161" spans="1:46" ht="58.5" customHeight="1" hidden="1">
      <c r="A161" s="114">
        <f t="shared" si="35"/>
        <v>104</v>
      </c>
      <c r="B161" s="116" t="s">
        <v>134</v>
      </c>
      <c r="C161" s="167" t="s">
        <v>158</v>
      </c>
      <c r="D161" s="116"/>
      <c r="E161" s="116"/>
      <c r="F161" s="116"/>
      <c r="G161" s="116"/>
      <c r="H161" s="168" t="s">
        <v>100</v>
      </c>
      <c r="I161" s="167">
        <v>52</v>
      </c>
      <c r="J161" s="116" t="s">
        <v>141</v>
      </c>
      <c r="K161" s="93"/>
      <c r="L161" s="96"/>
      <c r="M161" s="96"/>
      <c r="N161" s="95"/>
      <c r="O161" s="95"/>
      <c r="P161" s="95">
        <v>0</v>
      </c>
      <c r="Q161" s="95">
        <v>90000</v>
      </c>
      <c r="R161" s="49">
        <v>50000</v>
      </c>
      <c r="S161" s="95">
        <v>303200</v>
      </c>
      <c r="T161" s="49">
        <v>0</v>
      </c>
      <c r="U161" s="95">
        <v>0</v>
      </c>
      <c r="V161" s="49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4" t="s">
        <v>147</v>
      </c>
      <c r="AL161" s="24"/>
      <c r="AM161" s="24"/>
      <c r="AN161" s="24"/>
      <c r="AO161" s="24"/>
      <c r="AP161" s="24"/>
      <c r="AQ161" s="24"/>
      <c r="AR161" s="24"/>
      <c r="AS161" s="24"/>
      <c r="AT161" s="24"/>
    </row>
    <row r="162" spans="1:46" ht="58.5" customHeight="1" hidden="1">
      <c r="A162" s="114">
        <f t="shared" si="35"/>
        <v>105</v>
      </c>
      <c r="B162" s="116" t="s">
        <v>134</v>
      </c>
      <c r="C162" s="167">
        <v>513002</v>
      </c>
      <c r="D162" s="116"/>
      <c r="E162" s="116"/>
      <c r="F162" s="116"/>
      <c r="G162" s="116"/>
      <c r="H162" s="168" t="s">
        <v>97</v>
      </c>
      <c r="I162" s="167">
        <v>52</v>
      </c>
      <c r="J162" s="116" t="s">
        <v>164</v>
      </c>
      <c r="K162" s="93"/>
      <c r="L162" s="96"/>
      <c r="M162" s="96"/>
      <c r="N162" s="95"/>
      <c r="O162" s="95"/>
      <c r="P162" s="95"/>
      <c r="Q162" s="95">
        <v>0</v>
      </c>
      <c r="R162" s="95">
        <v>0</v>
      </c>
      <c r="S162" s="95">
        <v>0</v>
      </c>
      <c r="T162" s="49">
        <v>0</v>
      </c>
      <c r="U162" s="95">
        <v>0</v>
      </c>
      <c r="V162" s="49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4"/>
      <c r="AL162" s="24"/>
      <c r="AM162" s="24"/>
      <c r="AN162" s="24"/>
      <c r="AO162" s="24"/>
      <c r="AP162" s="24"/>
      <c r="AQ162" s="24"/>
      <c r="AR162" s="24"/>
      <c r="AS162" s="24"/>
      <c r="AT162" s="24"/>
    </row>
    <row r="163" spans="1:46" ht="90" customHeight="1" hidden="1">
      <c r="A163" s="114">
        <f t="shared" si="35"/>
        <v>106</v>
      </c>
      <c r="B163" s="114" t="s">
        <v>134</v>
      </c>
      <c r="C163" s="114">
        <v>513002</v>
      </c>
      <c r="D163" s="114"/>
      <c r="E163" s="114"/>
      <c r="F163" s="114"/>
      <c r="G163" s="114"/>
      <c r="H163" s="114" t="s">
        <v>97</v>
      </c>
      <c r="I163" s="114">
        <v>52</v>
      </c>
      <c r="J163" s="114" t="s">
        <v>165</v>
      </c>
      <c r="K163" s="70"/>
      <c r="L163" s="76"/>
      <c r="M163" s="76"/>
      <c r="N163" s="49"/>
      <c r="O163" s="49"/>
      <c r="P163" s="49"/>
      <c r="Q163" s="49"/>
      <c r="R163" s="49">
        <v>233000</v>
      </c>
      <c r="S163" s="49">
        <v>8150</v>
      </c>
      <c r="T163" s="49">
        <v>0</v>
      </c>
      <c r="U163" s="49">
        <v>0</v>
      </c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101" t="s">
        <v>203</v>
      </c>
      <c r="AL163" s="24"/>
      <c r="AM163" s="24"/>
      <c r="AN163" s="24"/>
      <c r="AO163" s="24"/>
      <c r="AP163" s="24"/>
      <c r="AQ163" s="24"/>
      <c r="AR163" s="24"/>
      <c r="AS163" s="24"/>
      <c r="AT163" s="24"/>
    </row>
    <row r="164" spans="1:46" ht="90" customHeight="1" thickBot="1">
      <c r="A164" s="114">
        <f t="shared" si="35"/>
        <v>107</v>
      </c>
      <c r="B164" s="161" t="s">
        <v>134</v>
      </c>
      <c r="C164" s="161">
        <v>513002</v>
      </c>
      <c r="D164" s="161"/>
      <c r="E164" s="161"/>
      <c r="F164" s="161"/>
      <c r="G164" s="161"/>
      <c r="H164" s="192" t="s">
        <v>206</v>
      </c>
      <c r="I164" s="161">
        <v>52</v>
      </c>
      <c r="J164" s="161" t="s">
        <v>205</v>
      </c>
      <c r="K164" s="45"/>
      <c r="L164" s="47"/>
      <c r="M164" s="4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>
        <v>0</v>
      </c>
      <c r="Z164" s="48">
        <v>793000</v>
      </c>
      <c r="AA164" s="48">
        <v>0</v>
      </c>
      <c r="AB164" s="48">
        <v>793000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9">
        <v>0</v>
      </c>
      <c r="AK164" s="193" t="s">
        <v>258</v>
      </c>
      <c r="AL164" s="194" t="s">
        <v>233</v>
      </c>
      <c r="AM164" s="194" t="s">
        <v>235</v>
      </c>
      <c r="AN164" s="194" t="s">
        <v>234</v>
      </c>
      <c r="AO164" s="194" t="s">
        <v>236</v>
      </c>
      <c r="AP164" s="194" t="s">
        <v>259</v>
      </c>
      <c r="AQ164" s="194" t="s">
        <v>260</v>
      </c>
      <c r="AR164" s="24"/>
      <c r="AS164" s="24"/>
      <c r="AT164" s="24"/>
    </row>
    <row r="165" spans="1:46" s="3" customFormat="1" ht="13.5" hidden="1" thickBot="1">
      <c r="A165" s="169"/>
      <c r="B165" s="120"/>
      <c r="C165" s="120"/>
      <c r="D165" s="120"/>
      <c r="E165" s="120"/>
      <c r="F165" s="120"/>
      <c r="G165" s="120"/>
      <c r="H165" s="120"/>
      <c r="I165" s="120"/>
      <c r="J165" s="120" t="s">
        <v>11</v>
      </c>
      <c r="K165" s="53"/>
      <c r="L165" s="54">
        <f aca="true" t="shared" si="36" ref="L165:S165">SUM(L155:L163)</f>
        <v>12800000</v>
      </c>
      <c r="M165" s="54">
        <f t="shared" si="36"/>
        <v>-12800000</v>
      </c>
      <c r="N165" s="176">
        <f t="shared" si="36"/>
        <v>0</v>
      </c>
      <c r="O165" s="176">
        <f t="shared" si="36"/>
        <v>0</v>
      </c>
      <c r="P165" s="176">
        <f t="shared" si="36"/>
        <v>14720</v>
      </c>
      <c r="Q165" s="176">
        <f t="shared" si="36"/>
        <v>570000</v>
      </c>
      <c r="R165" s="176">
        <f t="shared" si="36"/>
        <v>1429180</v>
      </c>
      <c r="S165" s="176">
        <f t="shared" si="36"/>
        <v>326090</v>
      </c>
      <c r="T165" s="176">
        <f>SUM(T155:T163)</f>
        <v>0</v>
      </c>
      <c r="U165" s="176">
        <f>SUM(U155:U163)</f>
        <v>0</v>
      </c>
      <c r="V165" s="176">
        <f>SUM(V155:V163)</f>
        <v>0</v>
      </c>
      <c r="W165" s="176">
        <f>SUM(W155:W163)</f>
        <v>0</v>
      </c>
      <c r="X165" s="176">
        <f>SUM(X155:X163)</f>
        <v>0</v>
      </c>
      <c r="Y165" s="176">
        <f aca="true" t="shared" si="37" ref="Y165:AJ165">SUM(Y155:Y164)</f>
        <v>0</v>
      </c>
      <c r="Z165" s="176">
        <f t="shared" si="37"/>
        <v>793000</v>
      </c>
      <c r="AA165" s="176">
        <f t="shared" si="37"/>
        <v>0</v>
      </c>
      <c r="AB165" s="176">
        <f t="shared" si="37"/>
        <v>793000</v>
      </c>
      <c r="AC165" s="176">
        <f t="shared" si="37"/>
        <v>0</v>
      </c>
      <c r="AD165" s="176">
        <f t="shared" si="37"/>
        <v>0</v>
      </c>
      <c r="AE165" s="176">
        <f t="shared" si="37"/>
        <v>0</v>
      </c>
      <c r="AF165" s="176">
        <f t="shared" si="37"/>
        <v>0</v>
      </c>
      <c r="AG165" s="176">
        <f t="shared" si="37"/>
        <v>0</v>
      </c>
      <c r="AH165" s="176">
        <f t="shared" si="37"/>
        <v>0</v>
      </c>
      <c r="AI165" s="176">
        <f t="shared" si="37"/>
        <v>0</v>
      </c>
      <c r="AJ165" s="176">
        <f t="shared" si="37"/>
        <v>0</v>
      </c>
      <c r="AK165" s="56"/>
      <c r="AL165" s="195"/>
      <c r="AM165" s="195"/>
      <c r="AN165" s="195"/>
      <c r="AO165" s="195"/>
      <c r="AP165" s="195"/>
      <c r="AQ165" s="195"/>
      <c r="AR165" s="57"/>
      <c r="AS165" s="57"/>
      <c r="AT165" s="57"/>
    </row>
    <row r="166" spans="1:46" s="3" customFormat="1" ht="13.5" thickBot="1">
      <c r="A166" s="170"/>
      <c r="B166" s="126"/>
      <c r="C166" s="126"/>
      <c r="D166" s="126"/>
      <c r="E166" s="126"/>
      <c r="F166" s="126"/>
      <c r="G166" s="126"/>
      <c r="H166" s="126"/>
      <c r="I166" s="126"/>
      <c r="J166" s="126" t="s">
        <v>57</v>
      </c>
      <c r="K166" s="60"/>
      <c r="L166" s="61">
        <f aca="true" t="shared" si="38" ref="L166:T166">L165</f>
        <v>12800000</v>
      </c>
      <c r="M166" s="61">
        <f t="shared" si="38"/>
        <v>-12800000</v>
      </c>
      <c r="N166" s="111">
        <f t="shared" si="38"/>
        <v>0</v>
      </c>
      <c r="O166" s="111">
        <f t="shared" si="38"/>
        <v>0</v>
      </c>
      <c r="P166" s="111">
        <f t="shared" si="38"/>
        <v>14720</v>
      </c>
      <c r="Q166" s="111">
        <f t="shared" si="38"/>
        <v>570000</v>
      </c>
      <c r="R166" s="111">
        <f t="shared" si="38"/>
        <v>1429180</v>
      </c>
      <c r="S166" s="111">
        <f t="shared" si="38"/>
        <v>326090</v>
      </c>
      <c r="T166" s="111">
        <f t="shared" si="38"/>
        <v>0</v>
      </c>
      <c r="U166" s="62">
        <f aca="true" t="shared" si="39" ref="U166:AJ166">U165</f>
        <v>0</v>
      </c>
      <c r="V166" s="62">
        <f t="shared" si="39"/>
        <v>0</v>
      </c>
      <c r="W166" s="62">
        <f t="shared" si="39"/>
        <v>0</v>
      </c>
      <c r="X166" s="62">
        <f t="shared" si="39"/>
        <v>0</v>
      </c>
      <c r="Y166" s="62">
        <f t="shared" si="39"/>
        <v>0</v>
      </c>
      <c r="Z166" s="62">
        <f t="shared" si="39"/>
        <v>793000</v>
      </c>
      <c r="AA166" s="62">
        <f t="shared" si="39"/>
        <v>0</v>
      </c>
      <c r="AB166" s="62">
        <f t="shared" si="39"/>
        <v>793000</v>
      </c>
      <c r="AC166" s="62">
        <f t="shared" si="39"/>
        <v>0</v>
      </c>
      <c r="AD166" s="62">
        <f t="shared" si="39"/>
        <v>0</v>
      </c>
      <c r="AE166" s="62">
        <f t="shared" si="39"/>
        <v>0</v>
      </c>
      <c r="AF166" s="62">
        <f t="shared" si="39"/>
        <v>0</v>
      </c>
      <c r="AG166" s="62">
        <f t="shared" si="39"/>
        <v>0</v>
      </c>
      <c r="AH166" s="62">
        <f t="shared" si="39"/>
        <v>0</v>
      </c>
      <c r="AI166" s="62">
        <f t="shared" si="39"/>
        <v>0</v>
      </c>
      <c r="AJ166" s="62">
        <f t="shared" si="39"/>
        <v>0</v>
      </c>
      <c r="AK166" s="63"/>
      <c r="AL166" s="195">
        <f>(AH172-AH16)+20000+0</f>
        <v>3091580</v>
      </c>
      <c r="AM166" s="195">
        <f>(AH175+AH16)-20000-0</f>
        <v>4032950</v>
      </c>
      <c r="AN166" s="195">
        <f>AI172-AI16+20000+0</f>
        <v>2974230</v>
      </c>
      <c r="AO166" s="195">
        <f>AI175+AI16-20000-0</f>
        <v>562580</v>
      </c>
      <c r="AP166" s="195">
        <f>AJ172-AJ16+20000+0</f>
        <v>3072620</v>
      </c>
      <c r="AQ166" s="195">
        <f>AJ175+AJ16-20000-0</f>
        <v>459540</v>
      </c>
      <c r="AR166" s="57"/>
      <c r="AS166" s="57"/>
      <c r="AT166" s="57"/>
    </row>
    <row r="167" spans="1:46" ht="13.5" hidden="1" thickBot="1">
      <c r="A167" s="135">
        <f>A164+1</f>
        <v>108</v>
      </c>
      <c r="B167" s="135"/>
      <c r="C167" s="135" t="s">
        <v>2</v>
      </c>
      <c r="D167" s="135" t="s">
        <v>2</v>
      </c>
      <c r="E167" s="135" t="s">
        <v>2</v>
      </c>
      <c r="F167" s="135" t="s">
        <v>2</v>
      </c>
      <c r="G167" s="135"/>
      <c r="H167" s="135" t="s">
        <v>2</v>
      </c>
      <c r="I167" s="135" t="s">
        <v>2</v>
      </c>
      <c r="J167" s="135"/>
      <c r="K167" s="45"/>
      <c r="L167" s="45"/>
      <c r="M167" s="4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90"/>
      <c r="AL167" s="24"/>
      <c r="AM167" s="24"/>
      <c r="AN167" s="24"/>
      <c r="AO167" s="24"/>
      <c r="AP167" s="24"/>
      <c r="AQ167" s="24"/>
      <c r="AR167" s="24"/>
      <c r="AS167" s="24"/>
      <c r="AT167" s="24"/>
    </row>
    <row r="168" spans="1:46" s="3" customFormat="1" ht="13.5" hidden="1" thickBot="1">
      <c r="A168" s="59"/>
      <c r="B168" s="60"/>
      <c r="C168" s="60"/>
      <c r="D168" s="60"/>
      <c r="E168" s="60"/>
      <c r="F168" s="60"/>
      <c r="G168" s="60"/>
      <c r="H168" s="60"/>
      <c r="I168" s="60"/>
      <c r="J168" s="60" t="s">
        <v>11</v>
      </c>
      <c r="K168" s="60"/>
      <c r="L168" s="61">
        <f aca="true" t="shared" si="40" ref="L168:AJ168">SUM(L167:L167)</f>
        <v>0</v>
      </c>
      <c r="M168" s="61">
        <f t="shared" si="40"/>
        <v>0</v>
      </c>
      <c r="N168" s="111">
        <f t="shared" si="40"/>
        <v>0</v>
      </c>
      <c r="O168" s="111">
        <f t="shared" si="40"/>
        <v>0</v>
      </c>
      <c r="P168" s="111">
        <f t="shared" si="40"/>
        <v>0</v>
      </c>
      <c r="Q168" s="111">
        <f t="shared" si="40"/>
        <v>0</v>
      </c>
      <c r="R168" s="111">
        <f t="shared" si="40"/>
        <v>0</v>
      </c>
      <c r="S168" s="111">
        <f t="shared" si="40"/>
        <v>0</v>
      </c>
      <c r="T168" s="111">
        <f t="shared" si="40"/>
        <v>0</v>
      </c>
      <c r="U168" s="111">
        <f t="shared" si="40"/>
        <v>0</v>
      </c>
      <c r="V168" s="111">
        <f t="shared" si="40"/>
        <v>0</v>
      </c>
      <c r="W168" s="111">
        <f t="shared" si="40"/>
        <v>0</v>
      </c>
      <c r="X168" s="111">
        <f t="shared" si="40"/>
        <v>0</v>
      </c>
      <c r="Y168" s="111">
        <f t="shared" si="40"/>
        <v>0</v>
      </c>
      <c r="Z168" s="111">
        <f t="shared" si="40"/>
        <v>0</v>
      </c>
      <c r="AA168" s="111">
        <f t="shared" si="40"/>
        <v>0</v>
      </c>
      <c r="AB168" s="111">
        <f t="shared" si="40"/>
        <v>0</v>
      </c>
      <c r="AC168" s="111">
        <f t="shared" si="40"/>
        <v>0</v>
      </c>
      <c r="AD168" s="111">
        <f t="shared" si="40"/>
        <v>0</v>
      </c>
      <c r="AE168" s="111">
        <f t="shared" si="40"/>
        <v>0</v>
      </c>
      <c r="AF168" s="111">
        <f t="shared" si="40"/>
        <v>0</v>
      </c>
      <c r="AG168" s="111">
        <f t="shared" si="40"/>
        <v>0</v>
      </c>
      <c r="AH168" s="111">
        <f t="shared" si="40"/>
        <v>0</v>
      </c>
      <c r="AI168" s="111">
        <f t="shared" si="40"/>
        <v>0</v>
      </c>
      <c r="AJ168" s="111">
        <f t="shared" si="40"/>
        <v>0</v>
      </c>
      <c r="AK168" s="63"/>
      <c r="AL168" s="57"/>
      <c r="AM168" s="57"/>
      <c r="AN168" s="57"/>
      <c r="AO168" s="57"/>
      <c r="AP168" s="57"/>
      <c r="AQ168" s="57"/>
      <c r="AR168" s="57"/>
      <c r="AS168" s="57"/>
      <c r="AT168" s="57"/>
    </row>
    <row r="169" spans="1:46" s="3" customFormat="1" ht="12.75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7"/>
      <c r="M169" s="197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9"/>
      <c r="AL169" s="57"/>
      <c r="AM169" s="57"/>
      <c r="AN169" s="57"/>
      <c r="AO169" s="57"/>
      <c r="AP169" s="57"/>
      <c r="AQ169" s="57"/>
      <c r="AR169" s="57"/>
      <c r="AS169" s="57"/>
      <c r="AT169" s="57"/>
    </row>
    <row r="170" spans="1:46" s="3" customFormat="1" ht="12.75">
      <c r="A170" s="196"/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7"/>
      <c r="M170" s="197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9"/>
      <c r="AL170" s="57"/>
      <c r="AM170" s="57"/>
      <c r="AN170" s="57"/>
      <c r="AO170" s="57"/>
      <c r="AP170" s="57"/>
      <c r="AQ170" s="57"/>
      <c r="AR170" s="57"/>
      <c r="AS170" s="57"/>
      <c r="AT170" s="57"/>
    </row>
    <row r="171" spans="1:46" ht="13.5" thickBo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1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3"/>
      <c r="AL171" s="200"/>
      <c r="AM171" s="24"/>
      <c r="AN171" s="24"/>
      <c r="AO171" s="24"/>
      <c r="AP171" s="24"/>
      <c r="AQ171" s="24"/>
      <c r="AR171" s="24"/>
      <c r="AS171" s="24"/>
      <c r="AT171" s="24"/>
    </row>
    <row r="172" spans="1:46" s="3" customFormat="1" ht="12.75">
      <c r="A172" s="196"/>
      <c r="B172" s="196"/>
      <c r="C172" s="196"/>
      <c r="D172" s="196"/>
      <c r="E172" s="196"/>
      <c r="F172" s="196"/>
      <c r="G172" s="196"/>
      <c r="H172" s="196"/>
      <c r="I172" s="196"/>
      <c r="J172" s="204" t="s">
        <v>12</v>
      </c>
      <c r="K172" s="205"/>
      <c r="L172" s="206">
        <f aca="true" t="shared" si="41" ref="L172:AJ172">SUM(L5,L17,L26,L28,L30,L42,L58,L62,L80,L89,L110,L148,L168)</f>
        <v>31159000</v>
      </c>
      <c r="M172" s="206">
        <f t="shared" si="41"/>
        <v>3033000</v>
      </c>
      <c r="N172" s="207">
        <f t="shared" si="41"/>
        <v>34464000</v>
      </c>
      <c r="O172" s="207">
        <f t="shared" si="41"/>
        <v>43417000</v>
      </c>
      <c r="P172" s="207">
        <f t="shared" si="41"/>
        <v>1491888</v>
      </c>
      <c r="Q172" s="207">
        <f t="shared" si="41"/>
        <v>1692590</v>
      </c>
      <c r="R172" s="207">
        <f t="shared" si="41"/>
        <v>1712480</v>
      </c>
      <c r="S172" s="207">
        <f t="shared" si="41"/>
        <v>1769380</v>
      </c>
      <c r="T172" s="207">
        <f t="shared" si="41"/>
        <v>1799930</v>
      </c>
      <c r="U172" s="208">
        <f t="shared" si="41"/>
        <v>1800010</v>
      </c>
      <c r="V172" s="209">
        <f t="shared" si="41"/>
        <v>1755630</v>
      </c>
      <c r="W172" s="209">
        <f t="shared" si="41"/>
        <v>1842560</v>
      </c>
      <c r="X172" s="209">
        <f t="shared" si="41"/>
        <v>2078630</v>
      </c>
      <c r="Y172" s="209">
        <f t="shared" si="41"/>
        <v>2879660</v>
      </c>
      <c r="Z172" s="209">
        <f t="shared" si="41"/>
        <v>3060160</v>
      </c>
      <c r="AA172" s="209">
        <f t="shared" si="41"/>
        <v>2850500</v>
      </c>
      <c r="AB172" s="209">
        <f t="shared" si="41"/>
        <v>2858060</v>
      </c>
      <c r="AC172" s="209">
        <f t="shared" si="41"/>
        <v>2834890</v>
      </c>
      <c r="AD172" s="209">
        <f t="shared" si="41"/>
        <v>2778070</v>
      </c>
      <c r="AE172" s="209">
        <f t="shared" si="41"/>
        <v>2742180</v>
      </c>
      <c r="AF172" s="209">
        <f t="shared" si="41"/>
        <v>3027910</v>
      </c>
      <c r="AG172" s="209">
        <f t="shared" si="41"/>
        <v>2718860</v>
      </c>
      <c r="AH172" s="209">
        <f t="shared" si="41"/>
        <v>3100080</v>
      </c>
      <c r="AI172" s="209">
        <f t="shared" si="41"/>
        <v>2993730</v>
      </c>
      <c r="AJ172" s="210">
        <f t="shared" si="41"/>
        <v>3135020</v>
      </c>
      <c r="AK172" s="196"/>
      <c r="AL172" s="57"/>
      <c r="AM172" s="57"/>
      <c r="AN172" s="57"/>
      <c r="AO172" s="57"/>
      <c r="AP172" s="57"/>
      <c r="AQ172" s="57"/>
      <c r="AR172" s="57"/>
      <c r="AS172" s="57"/>
      <c r="AT172" s="57"/>
    </row>
    <row r="173" spans="1:46" s="3" customFormat="1" ht="12.75">
      <c r="A173" s="196"/>
      <c r="B173" s="196"/>
      <c r="C173" s="196"/>
      <c r="D173" s="196"/>
      <c r="E173" s="196"/>
      <c r="F173" s="196"/>
      <c r="G173" s="196"/>
      <c r="H173" s="196"/>
      <c r="I173" s="196"/>
      <c r="J173" s="211" t="s">
        <v>58</v>
      </c>
      <c r="K173" s="37"/>
      <c r="L173" s="212">
        <v>6554000</v>
      </c>
      <c r="M173" s="212"/>
      <c r="N173" s="92">
        <f aca="true" t="shared" si="42" ref="N173:AJ173">N92</f>
        <v>7352000</v>
      </c>
      <c r="O173" s="92">
        <f t="shared" si="42"/>
        <v>7460000</v>
      </c>
      <c r="P173" s="92">
        <f t="shared" si="42"/>
        <v>280808</v>
      </c>
      <c r="Q173" s="92">
        <f t="shared" si="42"/>
        <v>312000</v>
      </c>
      <c r="R173" s="92">
        <f t="shared" si="42"/>
        <v>340000</v>
      </c>
      <c r="S173" s="92">
        <f t="shared" si="42"/>
        <v>360000</v>
      </c>
      <c r="T173" s="92">
        <f t="shared" si="42"/>
        <v>385000</v>
      </c>
      <c r="U173" s="213">
        <f t="shared" si="42"/>
        <v>388000</v>
      </c>
      <c r="V173" s="214">
        <f t="shared" si="42"/>
        <v>431000</v>
      </c>
      <c r="W173" s="214">
        <f t="shared" si="42"/>
        <v>452000</v>
      </c>
      <c r="X173" s="214">
        <f t="shared" si="42"/>
        <v>475000</v>
      </c>
      <c r="Y173" s="214">
        <f t="shared" si="42"/>
        <v>501000</v>
      </c>
      <c r="Z173" s="214">
        <f t="shared" si="42"/>
        <v>697000</v>
      </c>
      <c r="AA173" s="214">
        <f t="shared" si="42"/>
        <v>698900</v>
      </c>
      <c r="AB173" s="214">
        <f t="shared" si="42"/>
        <v>859000</v>
      </c>
      <c r="AC173" s="214">
        <f t="shared" si="42"/>
        <v>859000</v>
      </c>
      <c r="AD173" s="214">
        <f t="shared" si="42"/>
        <v>698390</v>
      </c>
      <c r="AE173" s="214">
        <f t="shared" si="42"/>
        <v>807190</v>
      </c>
      <c r="AF173" s="214">
        <f t="shared" si="42"/>
        <v>956000</v>
      </c>
      <c r="AG173" s="214">
        <f t="shared" si="42"/>
        <v>828800</v>
      </c>
      <c r="AH173" s="214">
        <f t="shared" si="42"/>
        <v>918000</v>
      </c>
      <c r="AI173" s="214">
        <f t="shared" si="42"/>
        <v>955000</v>
      </c>
      <c r="AJ173" s="215">
        <f t="shared" si="42"/>
        <v>993000</v>
      </c>
      <c r="AK173" s="196"/>
      <c r="AL173" s="57"/>
      <c r="AM173" s="57"/>
      <c r="AN173" s="57"/>
      <c r="AO173" s="57"/>
      <c r="AP173" s="57"/>
      <c r="AQ173" s="57"/>
      <c r="AR173" s="57"/>
      <c r="AS173" s="57"/>
      <c r="AT173" s="57"/>
    </row>
    <row r="174" spans="1:46" s="3" customFormat="1" ht="13.5" thickBot="1">
      <c r="A174" s="196"/>
      <c r="B174" s="196"/>
      <c r="C174" s="196"/>
      <c r="D174" s="196"/>
      <c r="E174" s="196"/>
      <c r="F174" s="196"/>
      <c r="G174" s="196"/>
      <c r="H174" s="196"/>
      <c r="I174" s="196"/>
      <c r="J174" s="216" t="s">
        <v>193</v>
      </c>
      <c r="K174" s="217"/>
      <c r="L174" s="218"/>
      <c r="M174" s="218"/>
      <c r="N174" s="219">
        <v>0</v>
      </c>
      <c r="O174" s="220"/>
      <c r="P174" s="220"/>
      <c r="Q174" s="220"/>
      <c r="R174" s="220"/>
      <c r="S174" s="220"/>
      <c r="T174" s="220"/>
      <c r="U174" s="221"/>
      <c r="V174" s="222"/>
      <c r="W174" s="223">
        <f aca="true" t="shared" si="43" ref="W174:AJ174">W61</f>
        <v>5290</v>
      </c>
      <c r="X174" s="224">
        <f t="shared" si="43"/>
        <v>0</v>
      </c>
      <c r="Y174" s="224">
        <f t="shared" si="43"/>
        <v>0</v>
      </c>
      <c r="Z174" s="224">
        <f t="shared" si="43"/>
        <v>0</v>
      </c>
      <c r="AA174" s="224">
        <f t="shared" si="43"/>
        <v>0</v>
      </c>
      <c r="AB174" s="224">
        <f t="shared" si="43"/>
        <v>0</v>
      </c>
      <c r="AC174" s="224">
        <f t="shared" si="43"/>
        <v>0</v>
      </c>
      <c r="AD174" s="224">
        <f t="shared" si="43"/>
        <v>0</v>
      </c>
      <c r="AE174" s="224">
        <f t="shared" si="43"/>
        <v>0</v>
      </c>
      <c r="AF174" s="224">
        <f t="shared" si="43"/>
        <v>0</v>
      </c>
      <c r="AG174" s="224">
        <f t="shared" si="43"/>
        <v>0</v>
      </c>
      <c r="AH174" s="224">
        <f t="shared" si="43"/>
        <v>0</v>
      </c>
      <c r="AI174" s="224">
        <f t="shared" si="43"/>
        <v>0</v>
      </c>
      <c r="AJ174" s="224">
        <f t="shared" si="43"/>
        <v>0</v>
      </c>
      <c r="AK174" s="196"/>
      <c r="AL174" s="57"/>
      <c r="AM174" s="57"/>
      <c r="AN174" s="57"/>
      <c r="AO174" s="57"/>
      <c r="AP174" s="57"/>
      <c r="AQ174" s="57"/>
      <c r="AR174" s="57"/>
      <c r="AS174" s="57"/>
      <c r="AT174" s="57"/>
    </row>
    <row r="175" spans="1:46" s="3" customFormat="1" ht="12.75">
      <c r="A175" s="196"/>
      <c r="B175" s="196"/>
      <c r="C175" s="196"/>
      <c r="D175" s="196"/>
      <c r="E175" s="196"/>
      <c r="F175" s="196"/>
      <c r="G175" s="196"/>
      <c r="H175" s="196"/>
      <c r="I175" s="196"/>
      <c r="J175" s="204" t="s">
        <v>13</v>
      </c>
      <c r="K175" s="205"/>
      <c r="L175" s="206">
        <f aca="true" t="shared" si="44" ref="L175:AJ175">SUM(L165,L152,L144,L121,L71)</f>
        <v>48829000</v>
      </c>
      <c r="M175" s="206">
        <f t="shared" si="44"/>
        <v>-26611000</v>
      </c>
      <c r="N175" s="207">
        <f t="shared" si="44"/>
        <v>20136000</v>
      </c>
      <c r="O175" s="207">
        <f t="shared" si="44"/>
        <v>27468000</v>
      </c>
      <c r="P175" s="207">
        <f t="shared" si="44"/>
        <v>372480</v>
      </c>
      <c r="Q175" s="207">
        <f t="shared" si="44"/>
        <v>2018500</v>
      </c>
      <c r="R175" s="207">
        <f t="shared" si="44"/>
        <v>2765890</v>
      </c>
      <c r="S175" s="207">
        <f t="shared" si="44"/>
        <v>1657220</v>
      </c>
      <c r="T175" s="207">
        <f t="shared" si="44"/>
        <v>862230</v>
      </c>
      <c r="U175" s="208">
        <f t="shared" si="44"/>
        <v>695100</v>
      </c>
      <c r="V175" s="209">
        <f t="shared" si="44"/>
        <v>431470</v>
      </c>
      <c r="W175" s="209">
        <f t="shared" si="44"/>
        <v>393010</v>
      </c>
      <c r="X175" s="209">
        <f t="shared" si="44"/>
        <v>811420</v>
      </c>
      <c r="Y175" s="209">
        <f t="shared" si="44"/>
        <v>1798200</v>
      </c>
      <c r="Z175" s="209">
        <f t="shared" si="44"/>
        <v>2316990</v>
      </c>
      <c r="AA175" s="209">
        <f t="shared" si="44"/>
        <v>1478330</v>
      </c>
      <c r="AB175" s="209">
        <f t="shared" si="44"/>
        <v>2933340</v>
      </c>
      <c r="AC175" s="209">
        <f t="shared" si="44"/>
        <v>1624410</v>
      </c>
      <c r="AD175" s="209">
        <f t="shared" si="44"/>
        <v>1480320</v>
      </c>
      <c r="AE175" s="209">
        <f t="shared" si="44"/>
        <v>1573080</v>
      </c>
      <c r="AF175" s="209">
        <f t="shared" si="44"/>
        <v>4051800</v>
      </c>
      <c r="AG175" s="209">
        <f t="shared" si="44"/>
        <v>1640110</v>
      </c>
      <c r="AH175" s="209">
        <f t="shared" si="44"/>
        <v>4024450</v>
      </c>
      <c r="AI175" s="209">
        <f t="shared" si="44"/>
        <v>543080</v>
      </c>
      <c r="AJ175" s="209">
        <f t="shared" si="44"/>
        <v>397140</v>
      </c>
      <c r="AK175" s="196"/>
      <c r="AL175" s="57"/>
      <c r="AM175" s="57"/>
      <c r="AN175" s="57"/>
      <c r="AO175" s="57"/>
      <c r="AP175" s="57"/>
      <c r="AQ175" s="57"/>
      <c r="AR175" s="57"/>
      <c r="AS175" s="57"/>
      <c r="AT175" s="57"/>
    </row>
    <row r="176" spans="1:46" s="3" customFormat="1" ht="13.5" thickBot="1">
      <c r="A176" s="196"/>
      <c r="B176" s="196"/>
      <c r="C176" s="196"/>
      <c r="D176" s="196"/>
      <c r="E176" s="196"/>
      <c r="F176" s="196"/>
      <c r="G176" s="196"/>
      <c r="H176" s="196"/>
      <c r="I176" s="196"/>
      <c r="J176" s="225" t="s">
        <v>59</v>
      </c>
      <c r="K176" s="226"/>
      <c r="L176" s="227">
        <v>30831000</v>
      </c>
      <c r="M176" s="227"/>
      <c r="N176" s="228">
        <f>N151+N165</f>
        <v>6168000</v>
      </c>
      <c r="O176" s="228">
        <f>O151+O165</f>
        <v>888000</v>
      </c>
      <c r="P176" s="228">
        <f>P151+P165</f>
        <v>90450</v>
      </c>
      <c r="Q176" s="228">
        <f>Q151+Q165</f>
        <v>785100</v>
      </c>
      <c r="R176" s="228">
        <f aca="true" t="shared" si="45" ref="R176:AJ176">R152+R165</f>
        <v>1593920</v>
      </c>
      <c r="S176" s="228">
        <f t="shared" si="45"/>
        <v>367860</v>
      </c>
      <c r="T176" s="228">
        <f t="shared" si="45"/>
        <v>97430</v>
      </c>
      <c r="U176" s="229">
        <f t="shared" si="45"/>
        <v>106010</v>
      </c>
      <c r="V176" s="230">
        <f t="shared" si="45"/>
        <v>137210</v>
      </c>
      <c r="W176" s="230">
        <f t="shared" si="45"/>
        <v>263310</v>
      </c>
      <c r="X176" s="230">
        <f t="shared" si="45"/>
        <v>354000</v>
      </c>
      <c r="Y176" s="230">
        <f t="shared" si="45"/>
        <v>944400</v>
      </c>
      <c r="Z176" s="230">
        <f t="shared" si="45"/>
        <v>1905000</v>
      </c>
      <c r="AA176" s="230">
        <f t="shared" si="45"/>
        <v>1244160</v>
      </c>
      <c r="AB176" s="230">
        <f t="shared" si="45"/>
        <v>2182880</v>
      </c>
      <c r="AC176" s="230">
        <f t="shared" si="45"/>
        <v>1389880</v>
      </c>
      <c r="AD176" s="230">
        <f t="shared" si="45"/>
        <v>1244160</v>
      </c>
      <c r="AE176" s="230">
        <f t="shared" si="45"/>
        <v>1389880</v>
      </c>
      <c r="AF176" s="230">
        <f t="shared" si="45"/>
        <v>1483910</v>
      </c>
      <c r="AG176" s="230">
        <f t="shared" si="45"/>
        <v>1483910</v>
      </c>
      <c r="AH176" s="230">
        <f t="shared" si="45"/>
        <v>1232540</v>
      </c>
      <c r="AI176" s="230">
        <f t="shared" si="45"/>
        <v>270000</v>
      </c>
      <c r="AJ176" s="230">
        <f t="shared" si="45"/>
        <v>270000</v>
      </c>
      <c r="AK176" s="203" t="s">
        <v>217</v>
      </c>
      <c r="AL176" s="57"/>
      <c r="AM176" s="57"/>
      <c r="AN176" s="57"/>
      <c r="AO176" s="57"/>
      <c r="AP176" s="57"/>
      <c r="AQ176" s="57"/>
      <c r="AR176" s="57"/>
      <c r="AS176" s="57"/>
      <c r="AT176" s="57"/>
    </row>
    <row r="177" spans="1:46" ht="13.5" thickBot="1">
      <c r="A177" s="203"/>
      <c r="B177" s="203"/>
      <c r="C177" s="203"/>
      <c r="D177" s="203"/>
      <c r="E177" s="203"/>
      <c r="F177" s="203"/>
      <c r="G177" s="203"/>
      <c r="H177" s="203"/>
      <c r="I177" s="203"/>
      <c r="J177" s="200"/>
      <c r="K177" s="200"/>
      <c r="L177" s="200"/>
      <c r="M177" s="201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3"/>
      <c r="AL177" s="24"/>
      <c r="AM177" s="24"/>
      <c r="AN177" s="24"/>
      <c r="AO177" s="24"/>
      <c r="AP177" s="24"/>
      <c r="AQ177" s="24"/>
      <c r="AR177" s="24"/>
      <c r="AS177" s="24"/>
      <c r="AT177" s="24"/>
    </row>
    <row r="178" spans="1:46" s="3" customFormat="1" ht="13.5" thickBot="1">
      <c r="A178" s="196"/>
      <c r="B178" s="196"/>
      <c r="C178" s="196"/>
      <c r="D178" s="196"/>
      <c r="E178" s="196"/>
      <c r="F178" s="196"/>
      <c r="G178" s="196"/>
      <c r="H178" s="196"/>
      <c r="I178" s="196"/>
      <c r="J178" s="59" t="s">
        <v>14</v>
      </c>
      <c r="K178" s="60"/>
      <c r="L178" s="61">
        <f aca="true" t="shared" si="46" ref="L178:S178">SUM(L172,L175)</f>
        <v>79988000</v>
      </c>
      <c r="M178" s="61">
        <f t="shared" si="46"/>
        <v>-23578000</v>
      </c>
      <c r="N178" s="111">
        <f t="shared" si="46"/>
        <v>54600000</v>
      </c>
      <c r="O178" s="111">
        <f t="shared" si="46"/>
        <v>70885000</v>
      </c>
      <c r="P178" s="111">
        <f t="shared" si="46"/>
        <v>1864368</v>
      </c>
      <c r="Q178" s="111">
        <f t="shared" si="46"/>
        <v>3711090</v>
      </c>
      <c r="R178" s="111">
        <f t="shared" si="46"/>
        <v>4478370</v>
      </c>
      <c r="S178" s="111">
        <f t="shared" si="46"/>
        <v>3426600</v>
      </c>
      <c r="T178" s="111">
        <f aca="true" t="shared" si="47" ref="T178:AJ178">SUM(T172,T175)</f>
        <v>2662160</v>
      </c>
      <c r="U178" s="111">
        <f t="shared" si="47"/>
        <v>2495110</v>
      </c>
      <c r="V178" s="182">
        <f t="shared" si="47"/>
        <v>2187100</v>
      </c>
      <c r="W178" s="231">
        <f t="shared" si="47"/>
        <v>2235570</v>
      </c>
      <c r="X178" s="231">
        <f t="shared" si="47"/>
        <v>2890050</v>
      </c>
      <c r="Y178" s="231">
        <f t="shared" si="47"/>
        <v>4677860</v>
      </c>
      <c r="Z178" s="231">
        <f t="shared" si="47"/>
        <v>5377150</v>
      </c>
      <c r="AA178" s="231">
        <f t="shared" si="47"/>
        <v>4328830</v>
      </c>
      <c r="AB178" s="231">
        <f t="shared" si="47"/>
        <v>5791400</v>
      </c>
      <c r="AC178" s="231">
        <f t="shared" si="47"/>
        <v>4459300</v>
      </c>
      <c r="AD178" s="231">
        <f t="shared" si="47"/>
        <v>4258390</v>
      </c>
      <c r="AE178" s="231">
        <f t="shared" si="47"/>
        <v>4315260</v>
      </c>
      <c r="AF178" s="231">
        <f t="shared" si="47"/>
        <v>7079710</v>
      </c>
      <c r="AG178" s="231">
        <f t="shared" si="47"/>
        <v>4358970</v>
      </c>
      <c r="AH178" s="231">
        <f t="shared" si="47"/>
        <v>7124530</v>
      </c>
      <c r="AI178" s="231">
        <f t="shared" si="47"/>
        <v>3536810</v>
      </c>
      <c r="AJ178" s="231">
        <f t="shared" si="47"/>
        <v>3532160</v>
      </c>
      <c r="AK178" s="196"/>
      <c r="AL178" s="57"/>
      <c r="AM178" s="57"/>
      <c r="AN178" s="57"/>
      <c r="AO178" s="57"/>
      <c r="AP178" s="57"/>
      <c r="AQ178" s="57"/>
      <c r="AR178" s="57"/>
      <c r="AS178" s="57"/>
      <c r="AT178" s="57"/>
    </row>
    <row r="179" spans="1:46" ht="12.75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1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0"/>
      <c r="AL179" s="24"/>
      <c r="AM179" s="24"/>
      <c r="AN179" s="24"/>
      <c r="AO179" s="24"/>
      <c r="AP179" s="24"/>
      <c r="AQ179" s="24"/>
      <c r="AR179" s="24"/>
      <c r="AS179" s="24"/>
      <c r="AT179" s="24"/>
    </row>
    <row r="180" spans="1:46" ht="13.5" thickBo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1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0"/>
      <c r="AL180" s="24"/>
      <c r="AM180" s="24"/>
      <c r="AN180" s="24"/>
      <c r="AO180" s="24"/>
      <c r="AP180" s="24"/>
      <c r="AQ180" s="24"/>
      <c r="AR180" s="24"/>
      <c r="AS180" s="24"/>
      <c r="AT180" s="24"/>
    </row>
    <row r="181" spans="1:46" ht="13.5" thickBot="1">
      <c r="A181" s="138"/>
      <c r="B181" s="200"/>
      <c r="C181" s="200"/>
      <c r="D181" s="200"/>
      <c r="E181" s="200"/>
      <c r="F181" s="200"/>
      <c r="G181" s="200"/>
      <c r="H181" s="200"/>
      <c r="I181" s="30"/>
      <c r="J181" s="200" t="s">
        <v>16</v>
      </c>
      <c r="K181" s="200"/>
      <c r="L181" s="200"/>
      <c r="M181" s="201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0"/>
      <c r="AL181" s="24"/>
      <c r="AM181" s="24"/>
      <c r="AN181" s="24"/>
      <c r="AO181" s="24"/>
      <c r="AP181" s="24"/>
      <c r="AQ181" s="24"/>
      <c r="AR181" s="24"/>
      <c r="AS181" s="24"/>
      <c r="AT181" s="24"/>
    </row>
    <row r="182" spans="1:46" ht="13.5" thickBot="1">
      <c r="A182" s="114"/>
      <c r="B182" s="200"/>
      <c r="C182" s="200"/>
      <c r="D182" s="200"/>
      <c r="E182" s="200"/>
      <c r="F182" s="200"/>
      <c r="G182" s="200"/>
      <c r="H182" s="200"/>
      <c r="I182" s="232"/>
      <c r="J182" s="200" t="s">
        <v>17</v>
      </c>
      <c r="K182" s="200"/>
      <c r="L182" s="200"/>
      <c r="M182" s="201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0"/>
      <c r="AL182" s="24"/>
      <c r="AM182" s="24"/>
      <c r="AN182" s="24"/>
      <c r="AO182" s="24"/>
      <c r="AP182" s="24"/>
      <c r="AQ182" s="24"/>
      <c r="AR182" s="24"/>
      <c r="AS182" s="24"/>
      <c r="AT182" s="24"/>
    </row>
    <row r="183" spans="1:46" ht="12.7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1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0"/>
      <c r="AL183" s="24"/>
      <c r="AM183" s="24"/>
      <c r="AN183" s="24"/>
      <c r="AO183" s="24"/>
      <c r="AP183" s="24"/>
      <c r="AQ183" s="24"/>
      <c r="AR183" s="24"/>
      <c r="AS183" s="24"/>
      <c r="AT183" s="24"/>
    </row>
    <row r="184" spans="1:46" ht="12.75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1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/>
      <c r="AH184" s="202"/>
      <c r="AI184" s="202"/>
      <c r="AJ184" s="202"/>
      <c r="AK184" s="200"/>
      <c r="AL184" s="24"/>
      <c r="AM184" s="24"/>
      <c r="AN184" s="24"/>
      <c r="AO184" s="24"/>
      <c r="AP184" s="24"/>
      <c r="AQ184" s="24"/>
      <c r="AR184" s="24"/>
      <c r="AS184" s="24"/>
      <c r="AT184" s="24"/>
    </row>
    <row r="185" spans="1:46" ht="12.75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1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0"/>
      <c r="AL185" s="24"/>
      <c r="AM185" s="24"/>
      <c r="AN185" s="24"/>
      <c r="AO185" s="24"/>
      <c r="AP185" s="24"/>
      <c r="AQ185" s="24"/>
      <c r="AR185" s="24"/>
      <c r="AS185" s="24"/>
      <c r="AT185" s="24"/>
    </row>
    <row r="186" spans="1:46" ht="12.75">
      <c r="A186" s="200"/>
      <c r="B186" s="200"/>
      <c r="C186" s="200"/>
      <c r="D186" s="200"/>
      <c r="E186" s="200"/>
      <c r="F186" s="200"/>
      <c r="G186" s="200"/>
      <c r="H186" s="200"/>
      <c r="I186" s="200"/>
      <c r="J186" s="233">
        <v>44529</v>
      </c>
      <c r="K186" s="200"/>
      <c r="L186" s="200"/>
      <c r="M186" s="201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0"/>
      <c r="AL186" s="24"/>
      <c r="AM186" s="24"/>
      <c r="AN186" s="24"/>
      <c r="AO186" s="24"/>
      <c r="AP186" s="24"/>
      <c r="AQ186" s="24"/>
      <c r="AR186" s="24"/>
      <c r="AS186" s="24"/>
      <c r="AT186" s="24"/>
    </row>
    <row r="187" spans="1:46" ht="12.75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 t="s">
        <v>27</v>
      </c>
      <c r="K187" s="200"/>
      <c r="L187" s="200"/>
      <c r="M187" s="201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0"/>
      <c r="AL187" s="24"/>
      <c r="AM187" s="24"/>
      <c r="AN187" s="24"/>
      <c r="AO187" s="24"/>
      <c r="AP187" s="24"/>
      <c r="AQ187" s="24"/>
      <c r="AR187" s="24"/>
      <c r="AS187" s="24"/>
      <c r="AT187" s="24"/>
    </row>
    <row r="188" spans="1:46" ht="12.75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1"/>
      <c r="N188" s="202"/>
      <c r="O188" s="202"/>
      <c r="P188" s="202"/>
      <c r="Q188" s="202"/>
      <c r="R188" s="202"/>
      <c r="S188" s="202"/>
      <c r="T188" s="234" t="s">
        <v>121</v>
      </c>
      <c r="U188" s="202"/>
      <c r="V188" s="202"/>
      <c r="W188" s="234" t="s">
        <v>121</v>
      </c>
      <c r="X188" s="234" t="s">
        <v>121</v>
      </c>
      <c r="Y188" s="235"/>
      <c r="Z188" s="202"/>
      <c r="AA188" s="202"/>
      <c r="AB188" s="202"/>
      <c r="AC188" s="202"/>
      <c r="AD188" s="202"/>
      <c r="AE188" s="202"/>
      <c r="AF188" s="202"/>
      <c r="AG188" s="236" t="s">
        <v>208</v>
      </c>
      <c r="AH188" s="236"/>
      <c r="AI188" s="236"/>
      <c r="AJ188" s="202"/>
      <c r="AK188" s="200"/>
      <c r="AL188" s="24"/>
      <c r="AM188" s="24"/>
      <c r="AN188" s="24"/>
      <c r="AO188" s="24"/>
      <c r="AP188" s="24"/>
      <c r="AQ188" s="24"/>
      <c r="AR188" s="24"/>
      <c r="AS188" s="24"/>
      <c r="AT188" s="24"/>
    </row>
    <row r="189" spans="1:46" ht="12.75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1"/>
      <c r="N189" s="202"/>
      <c r="O189" s="202"/>
      <c r="P189" s="202"/>
      <c r="Q189" s="202"/>
      <c r="R189" s="202"/>
      <c r="S189" s="202"/>
      <c r="T189" s="234" t="s">
        <v>122</v>
      </c>
      <c r="U189" s="202"/>
      <c r="V189" s="202"/>
      <c r="W189" s="234" t="s">
        <v>122</v>
      </c>
      <c r="X189" s="234" t="s">
        <v>122</v>
      </c>
      <c r="Y189" s="235"/>
      <c r="Z189" s="202"/>
      <c r="AA189" s="202"/>
      <c r="AB189" s="202"/>
      <c r="AC189" s="202"/>
      <c r="AD189" s="202"/>
      <c r="AE189" s="202"/>
      <c r="AF189" s="202"/>
      <c r="AG189" s="235" t="s">
        <v>207</v>
      </c>
      <c r="AH189" s="235"/>
      <c r="AI189" s="235"/>
      <c r="AJ189" s="202"/>
      <c r="AK189" s="200"/>
      <c r="AL189" s="24"/>
      <c r="AM189" s="24"/>
      <c r="AN189" s="24"/>
      <c r="AO189" s="24"/>
      <c r="AP189" s="24"/>
      <c r="AQ189" s="24"/>
      <c r="AR189" s="24"/>
      <c r="AS189" s="24"/>
      <c r="AT189" s="24"/>
    </row>
    <row r="190" spans="1:37" ht="12.75">
      <c r="A190" s="5"/>
      <c r="B190" s="5"/>
      <c r="C190" s="5"/>
      <c r="D190" s="5"/>
      <c r="E190" s="5"/>
      <c r="F190" s="5"/>
      <c r="G190" s="5"/>
      <c r="H190" s="5"/>
      <c r="I190" s="5"/>
      <c r="J190" s="5" t="s">
        <v>243</v>
      </c>
      <c r="K190" s="5"/>
      <c r="L190" s="5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5"/>
    </row>
    <row r="191" spans="18:19" ht="12.75">
      <c r="R191" s="9" t="s">
        <v>121</v>
      </c>
      <c r="S191" s="9"/>
    </row>
    <row r="192" spans="18:19" ht="12.75">
      <c r="R192" s="9" t="s">
        <v>122</v>
      </c>
      <c r="S192" s="9"/>
    </row>
    <row r="195" ht="12.75">
      <c r="AK195" s="10"/>
    </row>
    <row r="196" ht="12.75">
      <c r="AK196" s="10"/>
    </row>
    <row r="200" ht="12.75">
      <c r="J200" s="11"/>
    </row>
    <row r="206" ht="12.75">
      <c r="J206" s="10"/>
    </row>
    <row r="207" spans="10:13" ht="12.75">
      <c r="J207" s="10"/>
      <c r="L207" s="10"/>
      <c r="M207" s="12"/>
    </row>
  </sheetData>
  <sheetProtection password="DE64" sheet="1" scenarios="1"/>
  <mergeCells count="2">
    <mergeCell ref="C2:I2"/>
    <mergeCell ref="AL9:AS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holubek</cp:lastModifiedBy>
  <cp:lastPrinted>2021-11-27T16:34:53Z</cp:lastPrinted>
  <dcterms:created xsi:type="dcterms:W3CDTF">2005-01-17T21:49:04Z</dcterms:created>
  <dcterms:modified xsi:type="dcterms:W3CDTF">2021-11-29T23:57:16Z</dcterms:modified>
  <cp:category/>
  <cp:version/>
  <cp:contentType/>
  <cp:contentStatus/>
</cp:coreProperties>
</file>