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ka\Documents\PROJEKTY_VO\VO_Janka_Milcova_konzultacie\Rekonštrukcia_ciest_Rusovce\Vyzva_final\"/>
    </mc:Choice>
  </mc:AlternateContent>
  <bookViews>
    <workbookView xWindow="0" yWindow="0" windowWidth="38400" windowHeight="18012"/>
  </bookViews>
  <sheets>
    <sheet name="Rekapitulácia objektov" sheetId="7" r:id="rId1"/>
    <sheet name="Rekapitulacia Colnicka" sheetId="1" r:id="rId2"/>
    <sheet name="SO 1.1 - Rekonštrukcia mi..." sheetId="2" r:id="rId3"/>
    <sheet name="Rekapitulácia Irkutska" sheetId="3" r:id="rId4"/>
    <sheet name="SO 2 - Rekonštrukcia cykl..." sheetId="4" r:id="rId5"/>
    <sheet name="Rekapitulácia Pohranicnikov" sheetId="8" r:id="rId6"/>
    <sheet name="SO 1 - SO01 Úprava komuni..." sheetId="9" r:id="rId7"/>
    <sheet name="Rekapitulácia Vyvojova" sheetId="5" r:id="rId8"/>
    <sheet name="SO 01 - SO01Spomalovací prah" sheetId="6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8" hidden="1">'SO 01 - SO01Spomalovací prah'!$C$121:$K$173</definedName>
    <definedName name="_xlnm._FilterDatabase" localSheetId="6" hidden="1">'SO 1 - SO01 Úprava komuni...'!$C$121:$K$176</definedName>
    <definedName name="_xlnm._FilterDatabase" localSheetId="2" hidden="1">'SO 1.1 - Rekonštrukcia mi...'!$C$123:$K$196</definedName>
    <definedName name="_xlnm._FilterDatabase" localSheetId="4" hidden="1">'SO 2 - Rekonštrukcia cykl...'!$C$121:$K$172</definedName>
    <definedName name="_xlnm.Print_Titles" localSheetId="1">'Rekapitulacia Colnicka'!$92:$92</definedName>
    <definedName name="_xlnm.Print_Titles" localSheetId="3">'Rekapitulácia Irkutska'!$92:$92</definedName>
    <definedName name="_xlnm.Print_Titles" localSheetId="0">'Rekapitulácia objektov'!$92:$92</definedName>
    <definedName name="_xlnm.Print_Titles" localSheetId="5">'Rekapitulácia Pohranicnikov'!$92:$92</definedName>
    <definedName name="_xlnm.Print_Titles" localSheetId="7">'Rekapitulácia Vyvojova'!$92:$92</definedName>
    <definedName name="_xlnm.Print_Titles" localSheetId="8">'SO 01 - SO01Spomalovací prah'!$121:$121</definedName>
    <definedName name="_xlnm.Print_Titles" localSheetId="6">'SO 1 - SO01 Úprava komuni...'!$121:$121</definedName>
    <definedName name="_xlnm.Print_Titles" localSheetId="2">'SO 1.1 - Rekonštrukcia mi...'!$123:$123</definedName>
    <definedName name="_xlnm.Print_Titles" localSheetId="4">'SO 2 - Rekonštrukcia cykl...'!$121:$121</definedName>
    <definedName name="_xlnm.Print_Area" localSheetId="1">'Rekapitulacia Colnicka'!$D$4:$AO$76,'Rekapitulacia Colnicka'!$C$82:$AQ$96</definedName>
    <definedName name="_xlnm.Print_Area" localSheetId="3">'Rekapitulácia Irkutska'!$D$4:$AO$76,'Rekapitulácia Irkutska'!$C$82:$AQ$96</definedName>
    <definedName name="_xlnm.Print_Area" localSheetId="0">'Rekapitulácia objektov'!$D$4:$AO$76,'Rekapitulácia objektov'!$C$82:$AQ$99</definedName>
    <definedName name="_xlnm.Print_Area" localSheetId="5">'Rekapitulácia Pohranicnikov'!$D$4:$AO$76,'Rekapitulácia Pohranicnikov'!$C$82:$AQ$96</definedName>
    <definedName name="_xlnm.Print_Area" localSheetId="7">'Rekapitulácia Vyvojova'!$D$4:$AO$76,'Rekapitulácia Vyvojova'!$C$82:$AQ$96</definedName>
    <definedName name="_xlnm.Print_Area" localSheetId="8">'SO 01 - SO01Spomalovací prah'!$C$4:$J$76,'SO 01 - SO01Spomalovací prah'!$C$82:$J$103,'SO 01 - SO01Spomalovací prah'!$C$109:$J$173</definedName>
    <definedName name="_xlnm.Print_Area" localSheetId="6">'SO 1 - SO01 Úprava komuni...'!$C$4:$J$76,'SO 1 - SO01 Úprava komuni...'!$C$82:$J$103,'SO 1 - SO01 Úprava komuni...'!$C$109:$J$176</definedName>
    <definedName name="_xlnm.Print_Area" localSheetId="2">'SO 1.1 - Rekonštrukcia mi...'!$C$4:$J$76,'SO 1.1 - Rekonštrukcia mi...'!$C$82:$J$105,'SO 1.1 - Rekonštrukcia mi...'!$C$111:$J$196</definedName>
    <definedName name="_xlnm.Print_Area" localSheetId="4">'SO 2 - Rekonštrukcia cykl...'!$C$4:$J$76,'SO 2 - Rekonštrukcia cykl...'!$C$82:$J$103,'SO 2 - Rekonštrukcia cykl...'!$C$109:$J$172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76" i="9" l="1"/>
  <c r="BI176" i="9"/>
  <c r="BH176" i="9"/>
  <c r="BG176" i="9"/>
  <c r="BF176" i="9"/>
  <c r="BE176" i="9"/>
  <c r="T176" i="9"/>
  <c r="R176" i="9"/>
  <c r="R175" i="9" s="1"/>
  <c r="P176" i="9"/>
  <c r="J176" i="9"/>
  <c r="BK175" i="9"/>
  <c r="J175" i="9" s="1"/>
  <c r="J102" i="9" s="1"/>
  <c r="T175" i="9"/>
  <c r="P175" i="9"/>
  <c r="BK174" i="9"/>
  <c r="BI174" i="9"/>
  <c r="BH174" i="9"/>
  <c r="BG174" i="9"/>
  <c r="BF174" i="9"/>
  <c r="BE174" i="9"/>
  <c r="T174" i="9"/>
  <c r="R174" i="9"/>
  <c r="P174" i="9"/>
  <c r="J174" i="9"/>
  <c r="BK173" i="9"/>
  <c r="BI173" i="9"/>
  <c r="BH173" i="9"/>
  <c r="BG173" i="9"/>
  <c r="BF173" i="9"/>
  <c r="BE173" i="9"/>
  <c r="T173" i="9"/>
  <c r="R173" i="9"/>
  <c r="P173" i="9"/>
  <c r="J173" i="9"/>
  <c r="BK172" i="9"/>
  <c r="BI172" i="9"/>
  <c r="BH172" i="9"/>
  <c r="BG172" i="9"/>
  <c r="BF172" i="9"/>
  <c r="BE172" i="9"/>
  <c r="T172" i="9"/>
  <c r="R172" i="9"/>
  <c r="P172" i="9"/>
  <c r="J172" i="9"/>
  <c r="BK171" i="9"/>
  <c r="BI171" i="9"/>
  <c r="BH171" i="9"/>
  <c r="BG171" i="9"/>
  <c r="BF171" i="9"/>
  <c r="BE171" i="9"/>
  <c r="T171" i="9"/>
  <c r="R171" i="9"/>
  <c r="P171" i="9"/>
  <c r="J171" i="9"/>
  <c r="BK170" i="9"/>
  <c r="BI170" i="9"/>
  <c r="BH170" i="9"/>
  <c r="BG170" i="9"/>
  <c r="BF170" i="9"/>
  <c r="BE170" i="9"/>
  <c r="T170" i="9"/>
  <c r="R170" i="9"/>
  <c r="P170" i="9"/>
  <c r="J170" i="9"/>
  <c r="BK169" i="9"/>
  <c r="BI169" i="9"/>
  <c r="BH169" i="9"/>
  <c r="BG169" i="9"/>
  <c r="BF169" i="9"/>
  <c r="BE169" i="9"/>
  <c r="T169" i="9"/>
  <c r="R169" i="9"/>
  <c r="P169" i="9"/>
  <c r="J169" i="9"/>
  <c r="BK168" i="9"/>
  <c r="BI168" i="9"/>
  <c r="BH168" i="9"/>
  <c r="BG168" i="9"/>
  <c r="BF168" i="9"/>
  <c r="BE168" i="9"/>
  <c r="T168" i="9"/>
  <c r="R168" i="9"/>
  <c r="P168" i="9"/>
  <c r="J168" i="9"/>
  <c r="BK167" i="9"/>
  <c r="BI167" i="9"/>
  <c r="BH167" i="9"/>
  <c r="BG167" i="9"/>
  <c r="BF167" i="9"/>
  <c r="BE167" i="9"/>
  <c r="T167" i="9"/>
  <c r="R167" i="9"/>
  <c r="P167" i="9"/>
  <c r="J167" i="9"/>
  <c r="BK166" i="9"/>
  <c r="BK164" i="9" s="1"/>
  <c r="J164" i="9" s="1"/>
  <c r="J101" i="9" s="1"/>
  <c r="BI166" i="9"/>
  <c r="BH166" i="9"/>
  <c r="BG166" i="9"/>
  <c r="BF166" i="9"/>
  <c r="BE166" i="9"/>
  <c r="T166" i="9"/>
  <c r="T164" i="9" s="1"/>
  <c r="R166" i="9"/>
  <c r="P166" i="9"/>
  <c r="J166" i="9"/>
  <c r="BK165" i="9"/>
  <c r="BI165" i="9"/>
  <c r="BH165" i="9"/>
  <c r="BG165" i="9"/>
  <c r="BF165" i="9"/>
  <c r="BE165" i="9"/>
  <c r="T165" i="9"/>
  <c r="R165" i="9"/>
  <c r="R164" i="9" s="1"/>
  <c r="P165" i="9"/>
  <c r="P164" i="9" s="1"/>
  <c r="J165" i="9"/>
  <c r="BK163" i="9"/>
  <c r="BI163" i="9"/>
  <c r="BH163" i="9"/>
  <c r="BG163" i="9"/>
  <c r="BF163" i="9"/>
  <c r="BE163" i="9"/>
  <c r="T163" i="9"/>
  <c r="R163" i="9"/>
  <c r="P163" i="9"/>
  <c r="J163" i="9"/>
  <c r="BK162" i="9"/>
  <c r="BI162" i="9"/>
  <c r="BH162" i="9"/>
  <c r="BG162" i="9"/>
  <c r="BE162" i="9"/>
  <c r="T162" i="9"/>
  <c r="R162" i="9"/>
  <c r="P162" i="9"/>
  <c r="J162" i="9"/>
  <c r="BF162" i="9" s="1"/>
  <c r="BK161" i="9"/>
  <c r="BI161" i="9"/>
  <c r="BH161" i="9"/>
  <c r="BG161" i="9"/>
  <c r="BE161" i="9"/>
  <c r="T161" i="9"/>
  <c r="R161" i="9"/>
  <c r="P161" i="9"/>
  <c r="J161" i="9"/>
  <c r="BF161" i="9" s="1"/>
  <c r="BK160" i="9"/>
  <c r="BI160" i="9"/>
  <c r="BH160" i="9"/>
  <c r="BG160" i="9"/>
  <c r="BF160" i="9"/>
  <c r="BE160" i="9"/>
  <c r="T160" i="9"/>
  <c r="R160" i="9"/>
  <c r="P160" i="9"/>
  <c r="J160" i="9"/>
  <c r="BK159" i="9"/>
  <c r="BI159" i="9"/>
  <c r="BH159" i="9"/>
  <c r="BG159" i="9"/>
  <c r="BE159" i="9"/>
  <c r="T159" i="9"/>
  <c r="R159" i="9"/>
  <c r="P159" i="9"/>
  <c r="J159" i="9"/>
  <c r="BF159" i="9" s="1"/>
  <c r="BK158" i="9"/>
  <c r="BI158" i="9"/>
  <c r="BH158" i="9"/>
  <c r="BG158" i="9"/>
  <c r="BE158" i="9"/>
  <c r="T158" i="9"/>
  <c r="R158" i="9"/>
  <c r="P158" i="9"/>
  <c r="J158" i="9"/>
  <c r="BF158" i="9" s="1"/>
  <c r="BK157" i="9"/>
  <c r="BI157" i="9"/>
  <c r="BH157" i="9"/>
  <c r="BG157" i="9"/>
  <c r="BF157" i="9"/>
  <c r="BE157" i="9"/>
  <c r="T157" i="9"/>
  <c r="R157" i="9"/>
  <c r="P157" i="9"/>
  <c r="J157" i="9"/>
  <c r="BK156" i="9"/>
  <c r="BK154" i="9" s="1"/>
  <c r="J154" i="9" s="1"/>
  <c r="J100" i="9" s="1"/>
  <c r="BI156" i="9"/>
  <c r="BH156" i="9"/>
  <c r="BG156" i="9"/>
  <c r="BE156" i="9"/>
  <c r="T156" i="9"/>
  <c r="T154" i="9" s="1"/>
  <c r="R156" i="9"/>
  <c r="R154" i="9" s="1"/>
  <c r="P156" i="9"/>
  <c r="J156" i="9"/>
  <c r="BF156" i="9" s="1"/>
  <c r="BK155" i="9"/>
  <c r="BI155" i="9"/>
  <c r="BH155" i="9"/>
  <c r="BG155" i="9"/>
  <c r="BE155" i="9"/>
  <c r="T155" i="9"/>
  <c r="R155" i="9"/>
  <c r="P155" i="9"/>
  <c r="P154" i="9" s="1"/>
  <c r="J155" i="9"/>
  <c r="BF155" i="9" s="1"/>
  <c r="BK153" i="9"/>
  <c r="BI153" i="9"/>
  <c r="BH153" i="9"/>
  <c r="BG153" i="9"/>
  <c r="BE153" i="9"/>
  <c r="T153" i="9"/>
  <c r="R153" i="9"/>
  <c r="P153" i="9"/>
  <c r="J153" i="9"/>
  <c r="BF153" i="9" s="1"/>
  <c r="BK152" i="9"/>
  <c r="BI152" i="9"/>
  <c r="BH152" i="9"/>
  <c r="BG152" i="9"/>
  <c r="BF152" i="9"/>
  <c r="BE152" i="9"/>
  <c r="T152" i="9"/>
  <c r="R152" i="9"/>
  <c r="P152" i="9"/>
  <c r="J152" i="9"/>
  <c r="BK151" i="9"/>
  <c r="BI151" i="9"/>
  <c r="BH151" i="9"/>
  <c r="BG151" i="9"/>
  <c r="BF151" i="9"/>
  <c r="BE151" i="9"/>
  <c r="T151" i="9"/>
  <c r="R151" i="9"/>
  <c r="P151" i="9"/>
  <c r="J151" i="9"/>
  <c r="BK150" i="9"/>
  <c r="BI150" i="9"/>
  <c r="BH150" i="9"/>
  <c r="BG150" i="9"/>
  <c r="BE150" i="9"/>
  <c r="T150" i="9"/>
  <c r="R150" i="9"/>
  <c r="P150" i="9"/>
  <c r="J150" i="9"/>
  <c r="BF150" i="9" s="1"/>
  <c r="BK149" i="9"/>
  <c r="BI149" i="9"/>
  <c r="BH149" i="9"/>
  <c r="BG149" i="9"/>
  <c r="BE149" i="9"/>
  <c r="T149" i="9"/>
  <c r="R149" i="9"/>
  <c r="P149" i="9"/>
  <c r="J149" i="9"/>
  <c r="BF149" i="9" s="1"/>
  <c r="BK148" i="9"/>
  <c r="BI148" i="9"/>
  <c r="BH148" i="9"/>
  <c r="BG148" i="9"/>
  <c r="BF148" i="9"/>
  <c r="BE148" i="9"/>
  <c r="T148" i="9"/>
  <c r="R148" i="9"/>
  <c r="P148" i="9"/>
  <c r="J148" i="9"/>
  <c r="BK147" i="9"/>
  <c r="BI147" i="9"/>
  <c r="BH147" i="9"/>
  <c r="BG147" i="9"/>
  <c r="BE147" i="9"/>
  <c r="T147" i="9"/>
  <c r="R147" i="9"/>
  <c r="P147" i="9"/>
  <c r="J147" i="9"/>
  <c r="BF147" i="9" s="1"/>
  <c r="BK146" i="9"/>
  <c r="BI146" i="9"/>
  <c r="BH146" i="9"/>
  <c r="BG146" i="9"/>
  <c r="BE146" i="9"/>
  <c r="T146" i="9"/>
  <c r="R146" i="9"/>
  <c r="P146" i="9"/>
  <c r="J146" i="9"/>
  <c r="BF146" i="9" s="1"/>
  <c r="BK145" i="9"/>
  <c r="BI145" i="9"/>
  <c r="BH145" i="9"/>
  <c r="BG145" i="9"/>
  <c r="BF145" i="9"/>
  <c r="BE145" i="9"/>
  <c r="T145" i="9"/>
  <c r="R145" i="9"/>
  <c r="P145" i="9"/>
  <c r="J145" i="9"/>
  <c r="BK144" i="9"/>
  <c r="BI144" i="9"/>
  <c r="BH144" i="9"/>
  <c r="BG144" i="9"/>
  <c r="BE144" i="9"/>
  <c r="T144" i="9"/>
  <c r="R144" i="9"/>
  <c r="P144" i="9"/>
  <c r="J144" i="9"/>
  <c r="BF144" i="9" s="1"/>
  <c r="BK143" i="9"/>
  <c r="BI143" i="9"/>
  <c r="BH143" i="9"/>
  <c r="BG143" i="9"/>
  <c r="BE143" i="9"/>
  <c r="T143" i="9"/>
  <c r="R143" i="9"/>
  <c r="P143" i="9"/>
  <c r="J143" i="9"/>
  <c r="BF143" i="9" s="1"/>
  <c r="BK142" i="9"/>
  <c r="BI142" i="9"/>
  <c r="BH142" i="9"/>
  <c r="BG142" i="9"/>
  <c r="BF142" i="9"/>
  <c r="BE142" i="9"/>
  <c r="T142" i="9"/>
  <c r="R142" i="9"/>
  <c r="P142" i="9"/>
  <c r="J142" i="9"/>
  <c r="BK141" i="9"/>
  <c r="BI141" i="9"/>
  <c r="BH141" i="9"/>
  <c r="BG141" i="9"/>
  <c r="BF141" i="9"/>
  <c r="BE141" i="9"/>
  <c r="T141" i="9"/>
  <c r="T138" i="9" s="1"/>
  <c r="R141" i="9"/>
  <c r="P141" i="9"/>
  <c r="J141" i="9"/>
  <c r="BK140" i="9"/>
  <c r="BI140" i="9"/>
  <c r="BH140" i="9"/>
  <c r="BG140" i="9"/>
  <c r="BE140" i="9"/>
  <c r="T140" i="9"/>
  <c r="R140" i="9"/>
  <c r="R138" i="9" s="1"/>
  <c r="P140" i="9"/>
  <c r="J140" i="9"/>
  <c r="BF140" i="9" s="1"/>
  <c r="BK139" i="9"/>
  <c r="BI139" i="9"/>
  <c r="BH139" i="9"/>
  <c r="BG139" i="9"/>
  <c r="BF139" i="9"/>
  <c r="BE139" i="9"/>
  <c r="T139" i="9"/>
  <c r="R139" i="9"/>
  <c r="P139" i="9"/>
  <c r="P138" i="9" s="1"/>
  <c r="J139" i="9"/>
  <c r="BK138" i="9"/>
  <c r="J138" i="9" s="1"/>
  <c r="J99" i="9" s="1"/>
  <c r="BK137" i="9"/>
  <c r="BI137" i="9"/>
  <c r="BH137" i="9"/>
  <c r="BG137" i="9"/>
  <c r="BE137" i="9"/>
  <c r="T137" i="9"/>
  <c r="R137" i="9"/>
  <c r="P137" i="9"/>
  <c r="J137" i="9"/>
  <c r="BF137" i="9" s="1"/>
  <c r="BK136" i="9"/>
  <c r="BI136" i="9"/>
  <c r="BH136" i="9"/>
  <c r="BG136" i="9"/>
  <c r="BE136" i="9"/>
  <c r="T136" i="9"/>
  <c r="R136" i="9"/>
  <c r="P136" i="9"/>
  <c r="J136" i="9"/>
  <c r="BF136" i="9" s="1"/>
  <c r="BK135" i="9"/>
  <c r="BI135" i="9"/>
  <c r="BH135" i="9"/>
  <c r="BG135" i="9"/>
  <c r="BF135" i="9"/>
  <c r="BE135" i="9"/>
  <c r="T135" i="9"/>
  <c r="R135" i="9"/>
  <c r="P135" i="9"/>
  <c r="J135" i="9"/>
  <c r="BK134" i="9"/>
  <c r="BI134" i="9"/>
  <c r="BH134" i="9"/>
  <c r="BG134" i="9"/>
  <c r="BE134" i="9"/>
  <c r="T134" i="9"/>
  <c r="R134" i="9"/>
  <c r="P134" i="9"/>
  <c r="J134" i="9"/>
  <c r="BF134" i="9" s="1"/>
  <c r="BK133" i="9"/>
  <c r="BI133" i="9"/>
  <c r="BH133" i="9"/>
  <c r="BG133" i="9"/>
  <c r="BE133" i="9"/>
  <c r="T133" i="9"/>
  <c r="R133" i="9"/>
  <c r="P133" i="9"/>
  <c r="J133" i="9"/>
  <c r="BF133" i="9" s="1"/>
  <c r="BK132" i="9"/>
  <c r="BI132" i="9"/>
  <c r="BH132" i="9"/>
  <c r="BG132" i="9"/>
  <c r="BF132" i="9"/>
  <c r="BE132" i="9"/>
  <c r="T132" i="9"/>
  <c r="R132" i="9"/>
  <c r="P132" i="9"/>
  <c r="J132" i="9"/>
  <c r="BK131" i="9"/>
  <c r="BI131" i="9"/>
  <c r="BH131" i="9"/>
  <c r="BG131" i="9"/>
  <c r="BE131" i="9"/>
  <c r="T131" i="9"/>
  <c r="R131" i="9"/>
  <c r="P131" i="9"/>
  <c r="J131" i="9"/>
  <c r="BF131" i="9" s="1"/>
  <c r="BK130" i="9"/>
  <c r="BI130" i="9"/>
  <c r="BH130" i="9"/>
  <c r="BG130" i="9"/>
  <c r="BE130" i="9"/>
  <c r="T130" i="9"/>
  <c r="R130" i="9"/>
  <c r="P130" i="9"/>
  <c r="J130" i="9"/>
  <c r="BF130" i="9" s="1"/>
  <c r="BK129" i="9"/>
  <c r="BI129" i="9"/>
  <c r="BH129" i="9"/>
  <c r="BG129" i="9"/>
  <c r="BF129" i="9"/>
  <c r="BE129" i="9"/>
  <c r="T129" i="9"/>
  <c r="R129" i="9"/>
  <c r="P129" i="9"/>
  <c r="J129" i="9"/>
  <c r="BK128" i="9"/>
  <c r="BI128" i="9"/>
  <c r="BH128" i="9"/>
  <c r="BG128" i="9"/>
  <c r="BE128" i="9"/>
  <c r="T128" i="9"/>
  <c r="R128" i="9"/>
  <c r="P128" i="9"/>
  <c r="J128" i="9"/>
  <c r="BF128" i="9" s="1"/>
  <c r="BK127" i="9"/>
  <c r="BI127" i="9"/>
  <c r="BH127" i="9"/>
  <c r="BG127" i="9"/>
  <c r="BE127" i="9"/>
  <c r="T127" i="9"/>
  <c r="R127" i="9"/>
  <c r="P127" i="9"/>
  <c r="J127" i="9"/>
  <c r="BF127" i="9" s="1"/>
  <c r="BK126" i="9"/>
  <c r="BI126" i="9"/>
  <c r="BH126" i="9"/>
  <c r="BG126" i="9"/>
  <c r="BF126" i="9"/>
  <c r="BE126" i="9"/>
  <c r="J33" i="9" s="1"/>
  <c r="T126" i="9"/>
  <c r="R126" i="9"/>
  <c r="P126" i="9"/>
  <c r="J126" i="9"/>
  <c r="BK125" i="9"/>
  <c r="BK124" i="9" s="1"/>
  <c r="BI125" i="9"/>
  <c r="F37" i="9" s="1"/>
  <c r="BH125" i="9"/>
  <c r="BG125" i="9"/>
  <c r="F35" i="9" s="1"/>
  <c r="BE125" i="9"/>
  <c r="T125" i="9"/>
  <c r="T124" i="9" s="1"/>
  <c r="R125" i="9"/>
  <c r="R124" i="9" s="1"/>
  <c r="P125" i="9"/>
  <c r="J125" i="9"/>
  <c r="BF125" i="9" s="1"/>
  <c r="P124" i="9"/>
  <c r="P123" i="9" s="1"/>
  <c r="P122" i="9" s="1"/>
  <c r="J119" i="9"/>
  <c r="J116" i="9"/>
  <c r="F116" i="9"/>
  <c r="E114" i="9"/>
  <c r="E112" i="9"/>
  <c r="J91" i="9"/>
  <c r="F91" i="9"/>
  <c r="F89" i="9"/>
  <c r="E87" i="9"/>
  <c r="J37" i="9"/>
  <c r="J36" i="9"/>
  <c r="J35" i="9"/>
  <c r="J24" i="9"/>
  <c r="E24" i="9"/>
  <c r="J92" i="9" s="1"/>
  <c r="J23" i="9"/>
  <c r="J21" i="9"/>
  <c r="E21" i="9"/>
  <c r="J118" i="9" s="1"/>
  <c r="J20" i="9"/>
  <c r="J18" i="9"/>
  <c r="E18" i="9"/>
  <c r="F119" i="9" s="1"/>
  <c r="J17" i="9"/>
  <c r="J15" i="9"/>
  <c r="E15" i="9"/>
  <c r="F118" i="9" s="1"/>
  <c r="J14" i="9"/>
  <c r="E7" i="9"/>
  <c r="E85" i="9" s="1"/>
  <c r="BD95" i="8"/>
  <c r="BD94" i="8" s="1"/>
  <c r="W33" i="8" s="1"/>
  <c r="BC95" i="8"/>
  <c r="BB95" i="8"/>
  <c r="BA95" i="8"/>
  <c r="AZ95" i="8"/>
  <c r="AY95" i="8"/>
  <c r="AX95" i="8"/>
  <c r="AW95" i="8"/>
  <c r="AV95" i="8"/>
  <c r="AU95" i="8"/>
  <c r="AT95" i="8"/>
  <c r="BC94" i="8"/>
  <c r="BB94" i="8"/>
  <c r="AX94" i="8" s="1"/>
  <c r="BA94" i="8"/>
  <c r="AW94" i="8" s="1"/>
  <c r="AK30" i="8" s="1"/>
  <c r="AZ94" i="8"/>
  <c r="W29" i="8" s="1"/>
  <c r="AY94" i="8"/>
  <c r="AU94" i="8"/>
  <c r="AS94" i="8"/>
  <c r="AM90" i="8"/>
  <c r="L90" i="8"/>
  <c r="AM89" i="8"/>
  <c r="L89" i="8"/>
  <c r="AM87" i="8"/>
  <c r="L87" i="8"/>
  <c r="L85" i="8"/>
  <c r="L84" i="8"/>
  <c r="W32" i="8"/>
  <c r="W31" i="8"/>
  <c r="W30" i="8"/>
  <c r="F36" i="9" l="1"/>
  <c r="J34" i="9"/>
  <c r="F34" i="9"/>
  <c r="R123" i="9"/>
  <c r="R122" i="9" s="1"/>
  <c r="J124" i="9"/>
  <c r="J98" i="9" s="1"/>
  <c r="BK123" i="9"/>
  <c r="T123" i="9"/>
  <c r="T122" i="9" s="1"/>
  <c r="F92" i="9"/>
  <c r="F33" i="9"/>
  <c r="AV94" i="8"/>
  <c r="BK122" i="9" l="1"/>
  <c r="J122" i="9" s="1"/>
  <c r="AG95" i="8" s="1"/>
  <c r="J123" i="9"/>
  <c r="J97" i="9" s="1"/>
  <c r="AK29" i="8"/>
  <c r="AT94" i="8"/>
  <c r="AG97" i="7" l="1"/>
  <c r="AN97" i="7" s="1"/>
  <c r="AN95" i="8"/>
  <c r="AG94" i="8"/>
  <c r="AK26" i="8" s="1"/>
  <c r="AK35" i="8" s="1"/>
  <c r="J96" i="9"/>
  <c r="J30" i="9"/>
  <c r="J39" i="9" s="1"/>
  <c r="AN94" i="8" l="1"/>
  <c r="BD95" i="7"/>
  <c r="BD94" i="7" s="1"/>
  <c r="W33" i="7" s="1"/>
  <c r="BC95" i="7"/>
  <c r="BC94" i="7" s="1"/>
  <c r="BB95" i="7"/>
  <c r="BB94" i="7" s="1"/>
  <c r="BA95" i="7"/>
  <c r="BA94" i="7" s="1"/>
  <c r="AW94" i="7" s="1"/>
  <c r="AK30" i="7" s="1"/>
  <c r="AZ95" i="7"/>
  <c r="AZ94" i="7" s="1"/>
  <c r="AY95" i="7"/>
  <c r="AX95" i="7"/>
  <c r="AW95" i="7"/>
  <c r="AV95" i="7"/>
  <c r="AU95" i="7"/>
  <c r="AU94" i="7" s="1"/>
  <c r="AS94" i="7"/>
  <c r="AM90" i="7"/>
  <c r="L90" i="7"/>
  <c r="AM89" i="7"/>
  <c r="L89" i="7"/>
  <c r="L87" i="7"/>
  <c r="L85" i="7"/>
  <c r="L84" i="7"/>
  <c r="AT95" i="7" l="1"/>
  <c r="AV94" i="7"/>
  <c r="AK29" i="7" s="1"/>
  <c r="W29" i="7"/>
  <c r="AX94" i="7"/>
  <c r="W31" i="7"/>
  <c r="W32" i="7"/>
  <c r="AY94" i="7"/>
  <c r="W30" i="7"/>
  <c r="AT94" i="7" l="1"/>
  <c r="BK173" i="6"/>
  <c r="BK172" i="6" s="1"/>
  <c r="J172" i="6" s="1"/>
  <c r="J102" i="6" s="1"/>
  <c r="BI173" i="6"/>
  <c r="BH173" i="6"/>
  <c r="BG173" i="6"/>
  <c r="BE173" i="6"/>
  <c r="T173" i="6"/>
  <c r="R173" i="6"/>
  <c r="P173" i="6"/>
  <c r="P172" i="6" s="1"/>
  <c r="J173" i="6"/>
  <c r="BF173" i="6" s="1"/>
  <c r="T172" i="6"/>
  <c r="R172" i="6"/>
  <c r="BK171" i="6"/>
  <c r="BI171" i="6"/>
  <c r="BH171" i="6"/>
  <c r="BG171" i="6"/>
  <c r="BE171" i="6"/>
  <c r="T171" i="6"/>
  <c r="R171" i="6"/>
  <c r="P171" i="6"/>
  <c r="J171" i="6"/>
  <c r="BF171" i="6" s="1"/>
  <c r="BK170" i="6"/>
  <c r="BI170" i="6"/>
  <c r="BH170" i="6"/>
  <c r="BG170" i="6"/>
  <c r="BF170" i="6"/>
  <c r="BE170" i="6"/>
  <c r="T170" i="6"/>
  <c r="R170" i="6"/>
  <c r="P170" i="6"/>
  <c r="J170" i="6"/>
  <c r="BK169" i="6"/>
  <c r="BI169" i="6"/>
  <c r="BH169" i="6"/>
  <c r="BG169" i="6"/>
  <c r="BE169" i="6"/>
  <c r="T169" i="6"/>
  <c r="R169" i="6"/>
  <c r="P169" i="6"/>
  <c r="J169" i="6"/>
  <c r="BF169" i="6" s="1"/>
  <c r="BK168" i="6"/>
  <c r="BI168" i="6"/>
  <c r="BH168" i="6"/>
  <c r="BG168" i="6"/>
  <c r="BE168" i="6"/>
  <c r="T168" i="6"/>
  <c r="R168" i="6"/>
  <c r="P168" i="6"/>
  <c r="J168" i="6"/>
  <c r="BF168" i="6" s="1"/>
  <c r="BK167" i="6"/>
  <c r="BI167" i="6"/>
  <c r="BH167" i="6"/>
  <c r="BG167" i="6"/>
  <c r="BF167" i="6"/>
  <c r="BE167" i="6"/>
  <c r="T167" i="6"/>
  <c r="R167" i="6"/>
  <c r="P167" i="6"/>
  <c r="J167" i="6"/>
  <c r="BK166" i="6"/>
  <c r="BI166" i="6"/>
  <c r="BH166" i="6"/>
  <c r="BG166" i="6"/>
  <c r="BE166" i="6"/>
  <c r="T166" i="6"/>
  <c r="R166" i="6"/>
  <c r="P166" i="6"/>
  <c r="J166" i="6"/>
  <c r="BF166" i="6" s="1"/>
  <c r="BK165" i="6"/>
  <c r="BI165" i="6"/>
  <c r="BH165" i="6"/>
  <c r="BG165" i="6"/>
  <c r="BE165" i="6"/>
  <c r="T165" i="6"/>
  <c r="R165" i="6"/>
  <c r="P165" i="6"/>
  <c r="J165" i="6"/>
  <c r="BF165" i="6" s="1"/>
  <c r="BK164" i="6"/>
  <c r="BI164" i="6"/>
  <c r="BH164" i="6"/>
  <c r="BG164" i="6"/>
  <c r="BF164" i="6"/>
  <c r="BE164" i="6"/>
  <c r="T164" i="6"/>
  <c r="R164" i="6"/>
  <c r="P164" i="6"/>
  <c r="J164" i="6"/>
  <c r="BK163" i="6"/>
  <c r="BI163" i="6"/>
  <c r="BH163" i="6"/>
  <c r="BG163" i="6"/>
  <c r="BE163" i="6"/>
  <c r="T163" i="6"/>
  <c r="R163" i="6"/>
  <c r="P163" i="6"/>
  <c r="J163" i="6"/>
  <c r="BF163" i="6" s="1"/>
  <c r="BK162" i="6"/>
  <c r="BI162" i="6"/>
  <c r="BH162" i="6"/>
  <c r="BG162" i="6"/>
  <c r="BE162" i="6"/>
  <c r="T162" i="6"/>
  <c r="R162" i="6"/>
  <c r="P162" i="6"/>
  <c r="J162" i="6"/>
  <c r="BF162" i="6" s="1"/>
  <c r="BK161" i="6"/>
  <c r="BI161" i="6"/>
  <c r="BH161" i="6"/>
  <c r="BG161" i="6"/>
  <c r="BF161" i="6"/>
  <c r="BE161" i="6"/>
  <c r="T161" i="6"/>
  <c r="R161" i="6"/>
  <c r="P161" i="6"/>
  <c r="J161" i="6"/>
  <c r="BK160" i="6"/>
  <c r="BI160" i="6"/>
  <c r="BH160" i="6"/>
  <c r="BG160" i="6"/>
  <c r="BE160" i="6"/>
  <c r="T160" i="6"/>
  <c r="R160" i="6"/>
  <c r="P160" i="6"/>
  <c r="J160" i="6"/>
  <c r="BF160" i="6" s="1"/>
  <c r="BK159" i="6"/>
  <c r="BI159" i="6"/>
  <c r="BH159" i="6"/>
  <c r="BG159" i="6"/>
  <c r="BE159" i="6"/>
  <c r="T159" i="6"/>
  <c r="R159" i="6"/>
  <c r="P159" i="6"/>
  <c r="J159" i="6"/>
  <c r="BF159" i="6" s="1"/>
  <c r="BK158" i="6"/>
  <c r="BI158" i="6"/>
  <c r="BH158" i="6"/>
  <c r="BG158" i="6"/>
  <c r="BF158" i="6"/>
  <c r="BE158" i="6"/>
  <c r="T158" i="6"/>
  <c r="R158" i="6"/>
  <c r="P158" i="6"/>
  <c r="J158" i="6"/>
  <c r="BK157" i="6"/>
  <c r="BI157" i="6"/>
  <c r="BH157" i="6"/>
  <c r="BG157" i="6"/>
  <c r="BE157" i="6"/>
  <c r="T157" i="6"/>
  <c r="R157" i="6"/>
  <c r="P157" i="6"/>
  <c r="J157" i="6"/>
  <c r="BF157" i="6" s="1"/>
  <c r="BK156" i="6"/>
  <c r="BI156" i="6"/>
  <c r="BH156" i="6"/>
  <c r="BG156" i="6"/>
  <c r="BE156" i="6"/>
  <c r="T156" i="6"/>
  <c r="R156" i="6"/>
  <c r="P156" i="6"/>
  <c r="J156" i="6"/>
  <c r="BF156" i="6" s="1"/>
  <c r="BK155" i="6"/>
  <c r="BI155" i="6"/>
  <c r="BH155" i="6"/>
  <c r="BG155" i="6"/>
  <c r="BF155" i="6"/>
  <c r="BE155" i="6"/>
  <c r="T155" i="6"/>
  <c r="R155" i="6"/>
  <c r="P155" i="6"/>
  <c r="J155" i="6"/>
  <c r="BK154" i="6"/>
  <c r="BI154" i="6"/>
  <c r="BH154" i="6"/>
  <c r="BG154" i="6"/>
  <c r="BE154" i="6"/>
  <c r="T154" i="6"/>
  <c r="R154" i="6"/>
  <c r="P154" i="6"/>
  <c r="J154" i="6"/>
  <c r="BF154" i="6" s="1"/>
  <c r="BK153" i="6"/>
  <c r="BI153" i="6"/>
  <c r="BH153" i="6"/>
  <c r="BG153" i="6"/>
  <c r="BE153" i="6"/>
  <c r="T153" i="6"/>
  <c r="R153" i="6"/>
  <c r="P153" i="6"/>
  <c r="J153" i="6"/>
  <c r="BF153" i="6" s="1"/>
  <c r="BK152" i="6"/>
  <c r="BI152" i="6"/>
  <c r="BH152" i="6"/>
  <c r="BG152" i="6"/>
  <c r="BF152" i="6"/>
  <c r="BE152" i="6"/>
  <c r="T152" i="6"/>
  <c r="R152" i="6"/>
  <c r="P152" i="6"/>
  <c r="J152" i="6"/>
  <c r="BK151" i="6"/>
  <c r="BK150" i="6" s="1"/>
  <c r="J150" i="6" s="1"/>
  <c r="J101" i="6" s="1"/>
  <c r="BI151" i="6"/>
  <c r="BH151" i="6"/>
  <c r="BG151" i="6"/>
  <c r="BE151" i="6"/>
  <c r="T151" i="6"/>
  <c r="T150" i="6" s="1"/>
  <c r="R151" i="6"/>
  <c r="R150" i="6" s="1"/>
  <c r="P151" i="6"/>
  <c r="J151" i="6"/>
  <c r="BF151" i="6" s="1"/>
  <c r="P150" i="6"/>
  <c r="BK149" i="6"/>
  <c r="BI149" i="6"/>
  <c r="BH149" i="6"/>
  <c r="BG149" i="6"/>
  <c r="BF149" i="6"/>
  <c r="BE149" i="6"/>
  <c r="T149" i="6"/>
  <c r="R149" i="6"/>
  <c r="P149" i="6"/>
  <c r="J149" i="6"/>
  <c r="BK148" i="6"/>
  <c r="BI148" i="6"/>
  <c r="BH148" i="6"/>
  <c r="BG148" i="6"/>
  <c r="BF148" i="6"/>
  <c r="BE148" i="6"/>
  <c r="T148" i="6"/>
  <c r="R148" i="6"/>
  <c r="P148" i="6"/>
  <c r="J148" i="6"/>
  <c r="BK147" i="6"/>
  <c r="BI147" i="6"/>
  <c r="BH147" i="6"/>
  <c r="BG147" i="6"/>
  <c r="BF147" i="6"/>
  <c r="BE147" i="6"/>
  <c r="T147" i="6"/>
  <c r="R147" i="6"/>
  <c r="P147" i="6"/>
  <c r="J147" i="6"/>
  <c r="BK146" i="6"/>
  <c r="BI146" i="6"/>
  <c r="BH146" i="6"/>
  <c r="BG146" i="6"/>
  <c r="BF146" i="6"/>
  <c r="BE146" i="6"/>
  <c r="T146" i="6"/>
  <c r="R146" i="6"/>
  <c r="P146" i="6"/>
  <c r="J146" i="6"/>
  <c r="BK145" i="6"/>
  <c r="BI145" i="6"/>
  <c r="BH145" i="6"/>
  <c r="BG145" i="6"/>
  <c r="BF145" i="6"/>
  <c r="BE145" i="6"/>
  <c r="T145" i="6"/>
  <c r="R145" i="6"/>
  <c r="P145" i="6"/>
  <c r="J145" i="6"/>
  <c r="BK144" i="6"/>
  <c r="BI144" i="6"/>
  <c r="BH144" i="6"/>
  <c r="BG144" i="6"/>
  <c r="BF144" i="6"/>
  <c r="BE144" i="6"/>
  <c r="T144" i="6"/>
  <c r="R144" i="6"/>
  <c r="P144" i="6"/>
  <c r="J144" i="6"/>
  <c r="BK143" i="6"/>
  <c r="BI143" i="6"/>
  <c r="BH143" i="6"/>
  <c r="BG143" i="6"/>
  <c r="BF143" i="6"/>
  <c r="BE143" i="6"/>
  <c r="T143" i="6"/>
  <c r="R143" i="6"/>
  <c r="P143" i="6"/>
  <c r="J143" i="6"/>
  <c r="BK142" i="6"/>
  <c r="BK141" i="6" s="1"/>
  <c r="J141" i="6" s="1"/>
  <c r="J100" i="6" s="1"/>
  <c r="BI142" i="6"/>
  <c r="BH142" i="6"/>
  <c r="BG142" i="6"/>
  <c r="BF142" i="6"/>
  <c r="BE142" i="6"/>
  <c r="T142" i="6"/>
  <c r="T141" i="6" s="1"/>
  <c r="R142" i="6"/>
  <c r="P142" i="6"/>
  <c r="P141" i="6" s="1"/>
  <c r="J142" i="6"/>
  <c r="R141" i="6"/>
  <c r="BK140" i="6"/>
  <c r="BI140" i="6"/>
  <c r="BH140" i="6"/>
  <c r="BG140" i="6"/>
  <c r="BE140" i="6"/>
  <c r="T140" i="6"/>
  <c r="R140" i="6"/>
  <c r="R139" i="6" s="1"/>
  <c r="P140" i="6"/>
  <c r="P139" i="6" s="1"/>
  <c r="J140" i="6"/>
  <c r="BF140" i="6" s="1"/>
  <c r="BK139" i="6"/>
  <c r="T139" i="6"/>
  <c r="J139" i="6"/>
  <c r="J99" i="6" s="1"/>
  <c r="BK138" i="6"/>
  <c r="BI138" i="6"/>
  <c r="BH138" i="6"/>
  <c r="BG138" i="6"/>
  <c r="BF138" i="6"/>
  <c r="BE138" i="6"/>
  <c r="T138" i="6"/>
  <c r="R138" i="6"/>
  <c r="P138" i="6"/>
  <c r="J138" i="6"/>
  <c r="BK137" i="6"/>
  <c r="BI137" i="6"/>
  <c r="BH137" i="6"/>
  <c r="BG137" i="6"/>
  <c r="BF137" i="6"/>
  <c r="BE137" i="6"/>
  <c r="T137" i="6"/>
  <c r="R137" i="6"/>
  <c r="P137" i="6"/>
  <c r="J137" i="6"/>
  <c r="BK136" i="6"/>
  <c r="BI136" i="6"/>
  <c r="BH136" i="6"/>
  <c r="BG136" i="6"/>
  <c r="BF136" i="6"/>
  <c r="BE136" i="6"/>
  <c r="T136" i="6"/>
  <c r="R136" i="6"/>
  <c r="P136" i="6"/>
  <c r="J136" i="6"/>
  <c r="BK135" i="6"/>
  <c r="BI135" i="6"/>
  <c r="BH135" i="6"/>
  <c r="BG135" i="6"/>
  <c r="BF135" i="6"/>
  <c r="BE135" i="6"/>
  <c r="T135" i="6"/>
  <c r="R135" i="6"/>
  <c r="P135" i="6"/>
  <c r="J135" i="6"/>
  <c r="BK134" i="6"/>
  <c r="BI134" i="6"/>
  <c r="BH134" i="6"/>
  <c r="BG134" i="6"/>
  <c r="BF134" i="6"/>
  <c r="BE134" i="6"/>
  <c r="T134" i="6"/>
  <c r="R134" i="6"/>
  <c r="P134" i="6"/>
  <c r="J134" i="6"/>
  <c r="BK133" i="6"/>
  <c r="BI133" i="6"/>
  <c r="BH133" i="6"/>
  <c r="BG133" i="6"/>
  <c r="BF133" i="6"/>
  <c r="BE133" i="6"/>
  <c r="T133" i="6"/>
  <c r="R133" i="6"/>
  <c r="P133" i="6"/>
  <c r="J133" i="6"/>
  <c r="BK132" i="6"/>
  <c r="BI132" i="6"/>
  <c r="BH132" i="6"/>
  <c r="BG132" i="6"/>
  <c r="BF132" i="6"/>
  <c r="BE132" i="6"/>
  <c r="T132" i="6"/>
  <c r="R132" i="6"/>
  <c r="P132" i="6"/>
  <c r="J132" i="6"/>
  <c r="BK131" i="6"/>
  <c r="BI131" i="6"/>
  <c r="BH131" i="6"/>
  <c r="BG131" i="6"/>
  <c r="BF131" i="6"/>
  <c r="BE131" i="6"/>
  <c r="T131" i="6"/>
  <c r="R131" i="6"/>
  <c r="P131" i="6"/>
  <c r="J131" i="6"/>
  <c r="BK130" i="6"/>
  <c r="BI130" i="6"/>
  <c r="BH130" i="6"/>
  <c r="BG130" i="6"/>
  <c r="BF130" i="6"/>
  <c r="BE130" i="6"/>
  <c r="T130" i="6"/>
  <c r="R130" i="6"/>
  <c r="P130" i="6"/>
  <c r="J130" i="6"/>
  <c r="BK129" i="6"/>
  <c r="BI129" i="6"/>
  <c r="BH129" i="6"/>
  <c r="BG129" i="6"/>
  <c r="BF129" i="6"/>
  <c r="BE129" i="6"/>
  <c r="T129" i="6"/>
  <c r="R129" i="6"/>
  <c r="P129" i="6"/>
  <c r="J129" i="6"/>
  <c r="BK128" i="6"/>
  <c r="BI128" i="6"/>
  <c r="BH128" i="6"/>
  <c r="BG128" i="6"/>
  <c r="BF128" i="6"/>
  <c r="BE128" i="6"/>
  <c r="T128" i="6"/>
  <c r="R128" i="6"/>
  <c r="P128" i="6"/>
  <c r="J128" i="6"/>
  <c r="BK127" i="6"/>
  <c r="BI127" i="6"/>
  <c r="BH127" i="6"/>
  <c r="BG127" i="6"/>
  <c r="F35" i="6" s="1"/>
  <c r="BF127" i="6"/>
  <c r="BE127" i="6"/>
  <c r="T127" i="6"/>
  <c r="R127" i="6"/>
  <c r="P127" i="6"/>
  <c r="J127" i="6"/>
  <c r="BK126" i="6"/>
  <c r="BI126" i="6"/>
  <c r="BH126" i="6"/>
  <c r="BG126" i="6"/>
  <c r="BF126" i="6"/>
  <c r="BE126" i="6"/>
  <c r="T126" i="6"/>
  <c r="R126" i="6"/>
  <c r="P126" i="6"/>
  <c r="J126" i="6"/>
  <c r="BK125" i="6"/>
  <c r="BK124" i="6" s="1"/>
  <c r="BI125" i="6"/>
  <c r="BH125" i="6"/>
  <c r="F36" i="6" s="1"/>
  <c r="BG125" i="6"/>
  <c r="BE125" i="6"/>
  <c r="T125" i="6"/>
  <c r="T124" i="6" s="1"/>
  <c r="T123" i="6" s="1"/>
  <c r="T122" i="6" s="1"/>
  <c r="R125" i="6"/>
  <c r="R124" i="6" s="1"/>
  <c r="R123" i="6" s="1"/>
  <c r="R122" i="6" s="1"/>
  <c r="P125" i="6"/>
  <c r="P124" i="6" s="1"/>
  <c r="P123" i="6" s="1"/>
  <c r="P122" i="6" s="1"/>
  <c r="J125" i="6"/>
  <c r="BF125" i="6" s="1"/>
  <c r="J116" i="6"/>
  <c r="F116" i="6"/>
  <c r="E114" i="6"/>
  <c r="J89" i="6"/>
  <c r="F89" i="6"/>
  <c r="E87" i="6"/>
  <c r="J37" i="6"/>
  <c r="F37" i="6"/>
  <c r="J36" i="6"/>
  <c r="J35" i="6"/>
  <c r="J24" i="6"/>
  <c r="E24" i="6"/>
  <c r="J92" i="6" s="1"/>
  <c r="J23" i="6"/>
  <c r="J21" i="6"/>
  <c r="E21" i="6"/>
  <c r="J118" i="6" s="1"/>
  <c r="J20" i="6"/>
  <c r="J18" i="6"/>
  <c r="E18" i="6"/>
  <c r="F92" i="6" s="1"/>
  <c r="J17" i="6"/>
  <c r="J15" i="6"/>
  <c r="E15" i="6"/>
  <c r="F118" i="6" s="1"/>
  <c r="J14" i="6"/>
  <c r="E7" i="6"/>
  <c r="E85" i="6" s="1"/>
  <c r="BD95" i="5"/>
  <c r="BD94" i="5" s="1"/>
  <c r="W33" i="5" s="1"/>
  <c r="BC95" i="5"/>
  <c r="BC94" i="5" s="1"/>
  <c r="BB95" i="5"/>
  <c r="BA95" i="5"/>
  <c r="BA94" i="5" s="1"/>
  <c r="AW94" i="5" s="1"/>
  <c r="AK30" i="5" s="1"/>
  <c r="AZ95" i="5"/>
  <c r="AY95" i="5"/>
  <c r="AX95" i="5"/>
  <c r="AW95" i="5"/>
  <c r="AT95" i="5" s="1"/>
  <c r="AV95" i="5"/>
  <c r="AU95" i="5"/>
  <c r="AU94" i="5" s="1"/>
  <c r="BB94" i="5"/>
  <c r="AX94" i="5" s="1"/>
  <c r="AZ94" i="5"/>
  <c r="AV94" i="5" s="1"/>
  <c r="AS94" i="5"/>
  <c r="AM90" i="5"/>
  <c r="L90" i="5"/>
  <c r="AM89" i="5"/>
  <c r="L89" i="5"/>
  <c r="L87" i="5"/>
  <c r="L85" i="5"/>
  <c r="L84" i="5"/>
  <c r="J33" i="6" l="1"/>
  <c r="W29" i="5"/>
  <c r="W30" i="5"/>
  <c r="W31" i="5"/>
  <c r="F91" i="6"/>
  <c r="F119" i="6"/>
  <c r="J91" i="6"/>
  <c r="E112" i="6"/>
  <c r="BK123" i="6"/>
  <c r="J124" i="6"/>
  <c r="J98" i="6" s="1"/>
  <c r="F34" i="6"/>
  <c r="J34" i="6"/>
  <c r="J119" i="6"/>
  <c r="F33" i="6"/>
  <c r="AT94" i="5"/>
  <c r="AK29" i="5"/>
  <c r="AY94" i="5"/>
  <c r="W32" i="5"/>
  <c r="BK122" i="6" l="1"/>
  <c r="J122" i="6" s="1"/>
  <c r="J123" i="6"/>
  <c r="J97" i="6" s="1"/>
  <c r="J96" i="6" l="1"/>
  <c r="AG95" i="5" s="1"/>
  <c r="J30" i="6"/>
  <c r="J39" i="6" s="1"/>
  <c r="AG98" i="7" l="1"/>
  <c r="AN98" i="7" s="1"/>
  <c r="AG94" i="5"/>
  <c r="AN95" i="5"/>
  <c r="BK172" i="4"/>
  <c r="BI172" i="4"/>
  <c r="BH172" i="4"/>
  <c r="BG172" i="4"/>
  <c r="BF172" i="4"/>
  <c r="BE172" i="4"/>
  <c r="T172" i="4"/>
  <c r="R172" i="4"/>
  <c r="P172" i="4"/>
  <c r="J172" i="4"/>
  <c r="BK171" i="4"/>
  <c r="J171" i="4" s="1"/>
  <c r="J102" i="4" s="1"/>
  <c r="T171" i="4"/>
  <c r="R171" i="4"/>
  <c r="P171" i="4"/>
  <c r="BK170" i="4"/>
  <c r="BI170" i="4"/>
  <c r="BH170" i="4"/>
  <c r="BG170" i="4"/>
  <c r="BE170" i="4"/>
  <c r="T170" i="4"/>
  <c r="R170" i="4"/>
  <c r="P170" i="4"/>
  <c r="J170" i="4"/>
  <c r="BF170" i="4" s="1"/>
  <c r="BK169" i="4"/>
  <c r="BI169" i="4"/>
  <c r="BH169" i="4"/>
  <c r="BG169" i="4"/>
  <c r="BF169" i="4"/>
  <c r="BE169" i="4"/>
  <c r="T169" i="4"/>
  <c r="R169" i="4"/>
  <c r="P169" i="4"/>
  <c r="J169" i="4"/>
  <c r="BK168" i="4"/>
  <c r="BI168" i="4"/>
  <c r="BH168" i="4"/>
  <c r="BG168" i="4"/>
  <c r="BF168" i="4"/>
  <c r="BE168" i="4"/>
  <c r="T168" i="4"/>
  <c r="R168" i="4"/>
  <c r="P168" i="4"/>
  <c r="J168" i="4"/>
  <c r="BK167" i="4"/>
  <c r="BI167" i="4"/>
  <c r="BH167" i="4"/>
  <c r="BG167" i="4"/>
  <c r="BF167" i="4"/>
  <c r="BE167" i="4"/>
  <c r="T167" i="4"/>
  <c r="R167" i="4"/>
  <c r="P167" i="4"/>
  <c r="J167" i="4"/>
  <c r="BK166" i="4"/>
  <c r="BI166" i="4"/>
  <c r="BH166" i="4"/>
  <c r="BG166" i="4"/>
  <c r="BF166" i="4"/>
  <c r="BE166" i="4"/>
  <c r="T166" i="4"/>
  <c r="R166" i="4"/>
  <c r="P166" i="4"/>
  <c r="J166" i="4"/>
  <c r="BK165" i="4"/>
  <c r="BI165" i="4"/>
  <c r="BH165" i="4"/>
  <c r="BG165" i="4"/>
  <c r="BF165" i="4"/>
  <c r="BE165" i="4"/>
  <c r="T165" i="4"/>
  <c r="T162" i="4" s="1"/>
  <c r="R165" i="4"/>
  <c r="P165" i="4"/>
  <c r="J165" i="4"/>
  <c r="BK164" i="4"/>
  <c r="BI164" i="4"/>
  <c r="BH164" i="4"/>
  <c r="BG164" i="4"/>
  <c r="BF164" i="4"/>
  <c r="BE164" i="4"/>
  <c r="T164" i="4"/>
  <c r="R164" i="4"/>
  <c r="R162" i="4" s="1"/>
  <c r="P164" i="4"/>
  <c r="P162" i="4" s="1"/>
  <c r="J164" i="4"/>
  <c r="BK163" i="4"/>
  <c r="BI163" i="4"/>
  <c r="BH163" i="4"/>
  <c r="BG163" i="4"/>
  <c r="BF163" i="4"/>
  <c r="BE163" i="4"/>
  <c r="T163" i="4"/>
  <c r="R163" i="4"/>
  <c r="P163" i="4"/>
  <c r="J163" i="4"/>
  <c r="BK162" i="4"/>
  <c r="J162" i="4" s="1"/>
  <c r="J101" i="4" s="1"/>
  <c r="BK161" i="4"/>
  <c r="BI161" i="4"/>
  <c r="BH161" i="4"/>
  <c r="BG161" i="4"/>
  <c r="BF161" i="4"/>
  <c r="BE161" i="4"/>
  <c r="T161" i="4"/>
  <c r="R161" i="4"/>
  <c r="P161" i="4"/>
  <c r="J161" i="4"/>
  <c r="BK160" i="4"/>
  <c r="BI160" i="4"/>
  <c r="BH160" i="4"/>
  <c r="BG160" i="4"/>
  <c r="BE160" i="4"/>
  <c r="T160" i="4"/>
  <c r="R160" i="4"/>
  <c r="P160" i="4"/>
  <c r="J160" i="4"/>
  <c r="BF160" i="4" s="1"/>
  <c r="BK159" i="4"/>
  <c r="BI159" i="4"/>
  <c r="BH159" i="4"/>
  <c r="BG159" i="4"/>
  <c r="BF159" i="4"/>
  <c r="BE159" i="4"/>
  <c r="T159" i="4"/>
  <c r="R159" i="4"/>
  <c r="P159" i="4"/>
  <c r="J159" i="4"/>
  <c r="BK158" i="4"/>
  <c r="BI158" i="4"/>
  <c r="BH158" i="4"/>
  <c r="BG158" i="4"/>
  <c r="BF158" i="4"/>
  <c r="BE158" i="4"/>
  <c r="T158" i="4"/>
  <c r="R158" i="4"/>
  <c r="P158" i="4"/>
  <c r="J158" i="4"/>
  <c r="BK157" i="4"/>
  <c r="BI157" i="4"/>
  <c r="BH157" i="4"/>
  <c r="BG157" i="4"/>
  <c r="BE157" i="4"/>
  <c r="T157" i="4"/>
  <c r="R157" i="4"/>
  <c r="P157" i="4"/>
  <c r="J157" i="4"/>
  <c r="BF157" i="4" s="1"/>
  <c r="BK156" i="4"/>
  <c r="BI156" i="4"/>
  <c r="BH156" i="4"/>
  <c r="BG156" i="4"/>
  <c r="BF156" i="4"/>
  <c r="BE156" i="4"/>
  <c r="T156" i="4"/>
  <c r="R156" i="4"/>
  <c r="P156" i="4"/>
  <c r="J156" i="4"/>
  <c r="BK155" i="4"/>
  <c r="BI155" i="4"/>
  <c r="BH155" i="4"/>
  <c r="BG155" i="4"/>
  <c r="BF155" i="4"/>
  <c r="BE155" i="4"/>
  <c r="T155" i="4"/>
  <c r="R155" i="4"/>
  <c r="P155" i="4"/>
  <c r="J155" i="4"/>
  <c r="BK154" i="4"/>
  <c r="BI154" i="4"/>
  <c r="BH154" i="4"/>
  <c r="BG154" i="4"/>
  <c r="BE154" i="4"/>
  <c r="T154" i="4"/>
  <c r="R154" i="4"/>
  <c r="P154" i="4"/>
  <c r="J154" i="4"/>
  <c r="BF154" i="4" s="1"/>
  <c r="BK153" i="4"/>
  <c r="BI153" i="4"/>
  <c r="BH153" i="4"/>
  <c r="BG153" i="4"/>
  <c r="BF153" i="4"/>
  <c r="BE153" i="4"/>
  <c r="T153" i="4"/>
  <c r="R153" i="4"/>
  <c r="P153" i="4"/>
  <c r="J153" i="4"/>
  <c r="BK152" i="4"/>
  <c r="BI152" i="4"/>
  <c r="BH152" i="4"/>
  <c r="BG152" i="4"/>
  <c r="BF152" i="4"/>
  <c r="BE152" i="4"/>
  <c r="T152" i="4"/>
  <c r="R152" i="4"/>
  <c r="P152" i="4"/>
  <c r="J152" i="4"/>
  <c r="BK151" i="4"/>
  <c r="BI151" i="4"/>
  <c r="BH151" i="4"/>
  <c r="BG151" i="4"/>
  <c r="BE151" i="4"/>
  <c r="T151" i="4"/>
  <c r="R151" i="4"/>
  <c r="P151" i="4"/>
  <c r="J151" i="4"/>
  <c r="BF151" i="4" s="1"/>
  <c r="BK150" i="4"/>
  <c r="BI150" i="4"/>
  <c r="BH150" i="4"/>
  <c r="BG150" i="4"/>
  <c r="BF150" i="4"/>
  <c r="BE150" i="4"/>
  <c r="T150" i="4"/>
  <c r="R150" i="4"/>
  <c r="P150" i="4"/>
  <c r="J150" i="4"/>
  <c r="BK149" i="4"/>
  <c r="BI149" i="4"/>
  <c r="BH149" i="4"/>
  <c r="BG149" i="4"/>
  <c r="BF149" i="4"/>
  <c r="BE149" i="4"/>
  <c r="T149" i="4"/>
  <c r="R149" i="4"/>
  <c r="R146" i="4" s="1"/>
  <c r="P149" i="4"/>
  <c r="J149" i="4"/>
  <c r="BK148" i="4"/>
  <c r="BI148" i="4"/>
  <c r="BH148" i="4"/>
  <c r="BG148" i="4"/>
  <c r="BE148" i="4"/>
  <c r="T148" i="4"/>
  <c r="R148" i="4"/>
  <c r="P148" i="4"/>
  <c r="J148" i="4"/>
  <c r="BF148" i="4" s="1"/>
  <c r="BK147" i="4"/>
  <c r="BI147" i="4"/>
  <c r="BH147" i="4"/>
  <c r="BG147" i="4"/>
  <c r="BF147" i="4"/>
  <c r="BE147" i="4"/>
  <c r="T147" i="4"/>
  <c r="R147" i="4"/>
  <c r="P147" i="4"/>
  <c r="P146" i="4" s="1"/>
  <c r="J147" i="4"/>
  <c r="BK146" i="4"/>
  <c r="J146" i="4" s="1"/>
  <c r="J100" i="4" s="1"/>
  <c r="T146" i="4"/>
  <c r="BK145" i="4"/>
  <c r="BI145" i="4"/>
  <c r="BH145" i="4"/>
  <c r="BG145" i="4"/>
  <c r="BE145" i="4"/>
  <c r="T145" i="4"/>
  <c r="R145" i="4"/>
  <c r="P145" i="4"/>
  <c r="J145" i="4"/>
  <c r="BF145" i="4" s="1"/>
  <c r="BK144" i="4"/>
  <c r="BI144" i="4"/>
  <c r="BH144" i="4"/>
  <c r="BG144" i="4"/>
  <c r="BF144" i="4"/>
  <c r="BE144" i="4"/>
  <c r="T144" i="4"/>
  <c r="R144" i="4"/>
  <c r="P144" i="4"/>
  <c r="J144" i="4"/>
  <c r="BK143" i="4"/>
  <c r="BI143" i="4"/>
  <c r="BH143" i="4"/>
  <c r="BG143" i="4"/>
  <c r="BF143" i="4"/>
  <c r="BE143" i="4"/>
  <c r="T143" i="4"/>
  <c r="R143" i="4"/>
  <c r="P143" i="4"/>
  <c r="J143" i="4"/>
  <c r="BK142" i="4"/>
  <c r="BI142" i="4"/>
  <c r="BH142" i="4"/>
  <c r="BG142" i="4"/>
  <c r="BE142" i="4"/>
  <c r="T142" i="4"/>
  <c r="R142" i="4"/>
  <c r="P142" i="4"/>
  <c r="J142" i="4"/>
  <c r="BF142" i="4" s="1"/>
  <c r="BK141" i="4"/>
  <c r="BI141" i="4"/>
  <c r="BH141" i="4"/>
  <c r="BG141" i="4"/>
  <c r="BF141" i="4"/>
  <c r="BE141" i="4"/>
  <c r="T141" i="4"/>
  <c r="R141" i="4"/>
  <c r="P141" i="4"/>
  <c r="J141" i="4"/>
  <c r="BK140" i="4"/>
  <c r="BI140" i="4"/>
  <c r="BH140" i="4"/>
  <c r="BG140" i="4"/>
  <c r="BF140" i="4"/>
  <c r="BE140" i="4"/>
  <c r="T140" i="4"/>
  <c r="R140" i="4"/>
  <c r="P140" i="4"/>
  <c r="J140" i="4"/>
  <c r="BK139" i="4"/>
  <c r="BK138" i="4" s="1"/>
  <c r="J138" i="4" s="1"/>
  <c r="J99" i="4" s="1"/>
  <c r="BI139" i="4"/>
  <c r="BH139" i="4"/>
  <c r="BG139" i="4"/>
  <c r="BE139" i="4"/>
  <c r="T139" i="4"/>
  <c r="T138" i="4" s="1"/>
  <c r="R139" i="4"/>
  <c r="R138" i="4" s="1"/>
  <c r="P139" i="4"/>
  <c r="P138" i="4" s="1"/>
  <c r="J139" i="4"/>
  <c r="BF139" i="4" s="1"/>
  <c r="BK137" i="4"/>
  <c r="BI137" i="4"/>
  <c r="BH137" i="4"/>
  <c r="BG137" i="4"/>
  <c r="BF137" i="4"/>
  <c r="BE137" i="4"/>
  <c r="T137" i="4"/>
  <c r="R137" i="4"/>
  <c r="P137" i="4"/>
  <c r="J137" i="4"/>
  <c r="BK136" i="4"/>
  <c r="BI136" i="4"/>
  <c r="BH136" i="4"/>
  <c r="BG136" i="4"/>
  <c r="BF136" i="4"/>
  <c r="BE136" i="4"/>
  <c r="T136" i="4"/>
  <c r="R136" i="4"/>
  <c r="P136" i="4"/>
  <c r="J136" i="4"/>
  <c r="BK135" i="4"/>
  <c r="BI135" i="4"/>
  <c r="BH135" i="4"/>
  <c r="BG135" i="4"/>
  <c r="BE135" i="4"/>
  <c r="T135" i="4"/>
  <c r="R135" i="4"/>
  <c r="P135" i="4"/>
  <c r="J135" i="4"/>
  <c r="BF135" i="4" s="1"/>
  <c r="BK134" i="4"/>
  <c r="BI134" i="4"/>
  <c r="BH134" i="4"/>
  <c r="BG134" i="4"/>
  <c r="BF134" i="4"/>
  <c r="BE134" i="4"/>
  <c r="T134" i="4"/>
  <c r="R134" i="4"/>
  <c r="P134" i="4"/>
  <c r="J134" i="4"/>
  <c r="BK133" i="4"/>
  <c r="BI133" i="4"/>
  <c r="BH133" i="4"/>
  <c r="BG133" i="4"/>
  <c r="BF133" i="4"/>
  <c r="BE133" i="4"/>
  <c r="T133" i="4"/>
  <c r="R133" i="4"/>
  <c r="P133" i="4"/>
  <c r="J133" i="4"/>
  <c r="BK132" i="4"/>
  <c r="BI132" i="4"/>
  <c r="BH132" i="4"/>
  <c r="BG132" i="4"/>
  <c r="BE132" i="4"/>
  <c r="T132" i="4"/>
  <c r="R132" i="4"/>
  <c r="P132" i="4"/>
  <c r="J132" i="4"/>
  <c r="BF132" i="4" s="1"/>
  <c r="BK131" i="4"/>
  <c r="BI131" i="4"/>
  <c r="BH131" i="4"/>
  <c r="BG131" i="4"/>
  <c r="BF131" i="4"/>
  <c r="BE131" i="4"/>
  <c r="T131" i="4"/>
  <c r="R131" i="4"/>
  <c r="P131" i="4"/>
  <c r="J131" i="4"/>
  <c r="BK130" i="4"/>
  <c r="BI130" i="4"/>
  <c r="BH130" i="4"/>
  <c r="BG130" i="4"/>
  <c r="BE130" i="4"/>
  <c r="T130" i="4"/>
  <c r="R130" i="4"/>
  <c r="P130" i="4"/>
  <c r="J130" i="4"/>
  <c r="BF130" i="4" s="1"/>
  <c r="BK129" i="4"/>
  <c r="BI129" i="4"/>
  <c r="BH129" i="4"/>
  <c r="BG129" i="4"/>
  <c r="BE129" i="4"/>
  <c r="T129" i="4"/>
  <c r="R129" i="4"/>
  <c r="P129" i="4"/>
  <c r="J129" i="4"/>
  <c r="BF129" i="4" s="1"/>
  <c r="BK128" i="4"/>
  <c r="BI128" i="4"/>
  <c r="BH128" i="4"/>
  <c r="BG128" i="4"/>
  <c r="BF128" i="4"/>
  <c r="BE128" i="4"/>
  <c r="T128" i="4"/>
  <c r="R128" i="4"/>
  <c r="P128" i="4"/>
  <c r="J128" i="4"/>
  <c r="BK127" i="4"/>
  <c r="BI127" i="4"/>
  <c r="BH127" i="4"/>
  <c r="BG127" i="4"/>
  <c r="BF127" i="4"/>
  <c r="BE127" i="4"/>
  <c r="T127" i="4"/>
  <c r="R127" i="4"/>
  <c r="R124" i="4" s="1"/>
  <c r="P127" i="4"/>
  <c r="J127" i="4"/>
  <c r="BK126" i="4"/>
  <c r="BI126" i="4"/>
  <c r="BH126" i="4"/>
  <c r="BG126" i="4"/>
  <c r="BE126" i="4"/>
  <c r="T126" i="4"/>
  <c r="R126" i="4"/>
  <c r="P126" i="4"/>
  <c r="J126" i="4"/>
  <c r="BF126" i="4" s="1"/>
  <c r="BK125" i="4"/>
  <c r="BK124" i="4" s="1"/>
  <c r="BI125" i="4"/>
  <c r="BH125" i="4"/>
  <c r="BG125" i="4"/>
  <c r="BF125" i="4"/>
  <c r="BE125" i="4"/>
  <c r="F33" i="4" s="1"/>
  <c r="T125" i="4"/>
  <c r="R125" i="4"/>
  <c r="P125" i="4"/>
  <c r="P124" i="4" s="1"/>
  <c r="P123" i="4" s="1"/>
  <c r="P122" i="4" s="1"/>
  <c r="J125" i="4"/>
  <c r="T124" i="4"/>
  <c r="J116" i="4"/>
  <c r="F116" i="4"/>
  <c r="E114" i="4"/>
  <c r="J89" i="4"/>
  <c r="F89" i="4"/>
  <c r="E87" i="4"/>
  <c r="J37" i="4"/>
  <c r="J36" i="4"/>
  <c r="J35" i="4"/>
  <c r="J24" i="4"/>
  <c r="E24" i="4"/>
  <c r="J119" i="4" s="1"/>
  <c r="J23" i="4"/>
  <c r="J21" i="4"/>
  <c r="E21" i="4"/>
  <c r="J118" i="4" s="1"/>
  <c r="J20" i="4"/>
  <c r="J18" i="4"/>
  <c r="E18" i="4"/>
  <c r="F92" i="4" s="1"/>
  <c r="J17" i="4"/>
  <c r="J15" i="4"/>
  <c r="E15" i="4"/>
  <c r="F91" i="4" s="1"/>
  <c r="J14" i="4"/>
  <c r="E7" i="4"/>
  <c r="E112" i="4" s="1"/>
  <c r="BD95" i="3"/>
  <c r="BD94" i="3" s="1"/>
  <c r="W33" i="3" s="1"/>
  <c r="BC95" i="3"/>
  <c r="BB95" i="3"/>
  <c r="BB94" i="3" s="1"/>
  <c r="BA95" i="3"/>
  <c r="BA94" i="3" s="1"/>
  <c r="AW94" i="3" s="1"/>
  <c r="AK30" i="3" s="1"/>
  <c r="AZ95" i="3"/>
  <c r="AZ94" i="3" s="1"/>
  <c r="AV94" i="3" s="1"/>
  <c r="AY95" i="3"/>
  <c r="AX95" i="3"/>
  <c r="AW95" i="3"/>
  <c r="AV95" i="3"/>
  <c r="AU95" i="3"/>
  <c r="AT95" i="3"/>
  <c r="BC94" i="3"/>
  <c r="AY94" i="3" s="1"/>
  <c r="AU94" i="3"/>
  <c r="AS94" i="3"/>
  <c r="AM90" i="3"/>
  <c r="L90" i="3"/>
  <c r="AM89" i="3"/>
  <c r="L89" i="3"/>
  <c r="L87" i="3"/>
  <c r="L85" i="3"/>
  <c r="L84" i="3"/>
  <c r="AK26" i="5" l="1"/>
  <c r="AK35" i="5" s="1"/>
  <c r="AN94" i="5"/>
  <c r="F36" i="4"/>
  <c r="F37" i="4"/>
  <c r="F35" i="4"/>
  <c r="AX94" i="3"/>
  <c r="W31" i="3"/>
  <c r="W32" i="3"/>
  <c r="J91" i="4"/>
  <c r="F119" i="4"/>
  <c r="W29" i="3"/>
  <c r="W30" i="3"/>
  <c r="E85" i="4"/>
  <c r="J92" i="4"/>
  <c r="J124" i="4"/>
  <c r="J98" i="4" s="1"/>
  <c r="BK123" i="4"/>
  <c r="R123" i="4"/>
  <c r="R122" i="4" s="1"/>
  <c r="T123" i="4"/>
  <c r="T122" i="4" s="1"/>
  <c r="J34" i="4"/>
  <c r="J33" i="4"/>
  <c r="F118" i="4"/>
  <c r="F34" i="4"/>
  <c r="AT94" i="3"/>
  <c r="AK29" i="3"/>
  <c r="J123" i="4" l="1"/>
  <c r="J97" i="4" s="1"/>
  <c r="BK122" i="4"/>
  <c r="J122" i="4" s="1"/>
  <c r="J30" i="4" l="1"/>
  <c r="J39" i="4" s="1"/>
  <c r="J96" i="4"/>
  <c r="AG95" i="3" s="1"/>
  <c r="AG96" i="7" l="1"/>
  <c r="AN96" i="7" s="1"/>
  <c r="AG94" i="3"/>
  <c r="AN95" i="3"/>
  <c r="BK196" i="2"/>
  <c r="BI196" i="2"/>
  <c r="BH196" i="2"/>
  <c r="BG196" i="2"/>
  <c r="BE196" i="2"/>
  <c r="T196" i="2"/>
  <c r="R196" i="2"/>
  <c r="P196" i="2"/>
  <c r="J196" i="2"/>
  <c r="BF196" i="2" s="1"/>
  <c r="BK195" i="2"/>
  <c r="BI195" i="2"/>
  <c r="BH195" i="2"/>
  <c r="BG195" i="2"/>
  <c r="BE195" i="2"/>
  <c r="T195" i="2"/>
  <c r="R195" i="2"/>
  <c r="R193" i="2" s="1"/>
  <c r="P195" i="2"/>
  <c r="J195" i="2"/>
  <c r="BF195" i="2" s="1"/>
  <c r="BK194" i="2"/>
  <c r="BK193" i="2" s="1"/>
  <c r="J193" i="2" s="1"/>
  <c r="J104" i="2" s="1"/>
  <c r="BI194" i="2"/>
  <c r="BH194" i="2"/>
  <c r="BG194" i="2"/>
  <c r="BE194" i="2"/>
  <c r="T194" i="2"/>
  <c r="T193" i="2" s="1"/>
  <c r="R194" i="2"/>
  <c r="P194" i="2"/>
  <c r="J194" i="2"/>
  <c r="BF194" i="2" s="1"/>
  <c r="P193" i="2"/>
  <c r="BK192" i="2"/>
  <c r="BK191" i="2" s="1"/>
  <c r="J191" i="2" s="1"/>
  <c r="J103" i="2" s="1"/>
  <c r="BI192" i="2"/>
  <c r="BH192" i="2"/>
  <c r="BG192" i="2"/>
  <c r="BE192" i="2"/>
  <c r="T192" i="2"/>
  <c r="T191" i="2" s="1"/>
  <c r="R192" i="2"/>
  <c r="P192" i="2"/>
  <c r="P191" i="2" s="1"/>
  <c r="J192" i="2"/>
  <c r="BF192" i="2" s="1"/>
  <c r="R191" i="2"/>
  <c r="BK190" i="2"/>
  <c r="BI190" i="2"/>
  <c r="BH190" i="2"/>
  <c r="BG190" i="2"/>
  <c r="BE190" i="2"/>
  <c r="T190" i="2"/>
  <c r="R190" i="2"/>
  <c r="P190" i="2"/>
  <c r="J190" i="2"/>
  <c r="BF190" i="2" s="1"/>
  <c r="BK189" i="2"/>
  <c r="BI189" i="2"/>
  <c r="BH189" i="2"/>
  <c r="BG189" i="2"/>
  <c r="BE189" i="2"/>
  <c r="T189" i="2"/>
  <c r="R189" i="2"/>
  <c r="P189" i="2"/>
  <c r="J189" i="2"/>
  <c r="BF189" i="2" s="1"/>
  <c r="BK188" i="2"/>
  <c r="BI188" i="2"/>
  <c r="BH188" i="2"/>
  <c r="BG188" i="2"/>
  <c r="BF188" i="2"/>
  <c r="BE188" i="2"/>
  <c r="T188" i="2"/>
  <c r="R188" i="2"/>
  <c r="P188" i="2"/>
  <c r="J188" i="2"/>
  <c r="BK187" i="2"/>
  <c r="BI187" i="2"/>
  <c r="BH187" i="2"/>
  <c r="BG187" i="2"/>
  <c r="BE187" i="2"/>
  <c r="T187" i="2"/>
  <c r="R187" i="2"/>
  <c r="P187" i="2"/>
  <c r="J187" i="2"/>
  <c r="BF187" i="2" s="1"/>
  <c r="BK186" i="2"/>
  <c r="BI186" i="2"/>
  <c r="BH186" i="2"/>
  <c r="BG186" i="2"/>
  <c r="BE186" i="2"/>
  <c r="T186" i="2"/>
  <c r="R186" i="2"/>
  <c r="P186" i="2"/>
  <c r="J186" i="2"/>
  <c r="BF186" i="2" s="1"/>
  <c r="BK185" i="2"/>
  <c r="BI185" i="2"/>
  <c r="BH185" i="2"/>
  <c r="BG185" i="2"/>
  <c r="BF185" i="2"/>
  <c r="BE185" i="2"/>
  <c r="T185" i="2"/>
  <c r="R185" i="2"/>
  <c r="P185" i="2"/>
  <c r="J185" i="2"/>
  <c r="BK184" i="2"/>
  <c r="BI184" i="2"/>
  <c r="BH184" i="2"/>
  <c r="BG184" i="2"/>
  <c r="BE184" i="2"/>
  <c r="T184" i="2"/>
  <c r="R184" i="2"/>
  <c r="P184" i="2"/>
  <c r="J184" i="2"/>
  <c r="BF184" i="2" s="1"/>
  <c r="BK183" i="2"/>
  <c r="BI183" i="2"/>
  <c r="BH183" i="2"/>
  <c r="BG183" i="2"/>
  <c r="BE183" i="2"/>
  <c r="T183" i="2"/>
  <c r="R183" i="2"/>
  <c r="P183" i="2"/>
  <c r="J183" i="2"/>
  <c r="BF183" i="2" s="1"/>
  <c r="BK182" i="2"/>
  <c r="BI182" i="2"/>
  <c r="BH182" i="2"/>
  <c r="BG182" i="2"/>
  <c r="BF182" i="2"/>
  <c r="BE182" i="2"/>
  <c r="T182" i="2"/>
  <c r="R182" i="2"/>
  <c r="P182" i="2"/>
  <c r="J182" i="2"/>
  <c r="BK181" i="2"/>
  <c r="BI181" i="2"/>
  <c r="BH181" i="2"/>
  <c r="BG181" i="2"/>
  <c r="BE181" i="2"/>
  <c r="T181" i="2"/>
  <c r="R181" i="2"/>
  <c r="P181" i="2"/>
  <c r="J181" i="2"/>
  <c r="BF181" i="2" s="1"/>
  <c r="BK180" i="2"/>
  <c r="BI180" i="2"/>
  <c r="BH180" i="2"/>
  <c r="BG180" i="2"/>
  <c r="BE180" i="2"/>
  <c r="T180" i="2"/>
  <c r="R180" i="2"/>
  <c r="P180" i="2"/>
  <c r="J180" i="2"/>
  <c r="BF180" i="2" s="1"/>
  <c r="BK179" i="2"/>
  <c r="BI179" i="2"/>
  <c r="BH179" i="2"/>
  <c r="BG179" i="2"/>
  <c r="BF179" i="2"/>
  <c r="BE179" i="2"/>
  <c r="T179" i="2"/>
  <c r="R179" i="2"/>
  <c r="R178" i="2" s="1"/>
  <c r="P179" i="2"/>
  <c r="J179" i="2"/>
  <c r="BK178" i="2"/>
  <c r="J178" i="2" s="1"/>
  <c r="J102" i="2" s="1"/>
  <c r="T178" i="2"/>
  <c r="P178" i="2"/>
  <c r="BK177" i="2"/>
  <c r="BI177" i="2"/>
  <c r="BH177" i="2"/>
  <c r="BG177" i="2"/>
  <c r="BF177" i="2"/>
  <c r="BE177" i="2"/>
  <c r="T177" i="2"/>
  <c r="R177" i="2"/>
  <c r="P177" i="2"/>
  <c r="J177" i="2"/>
  <c r="BK176" i="2"/>
  <c r="BI176" i="2"/>
  <c r="BH176" i="2"/>
  <c r="BG176" i="2"/>
  <c r="BE176" i="2"/>
  <c r="T176" i="2"/>
  <c r="R176" i="2"/>
  <c r="P176" i="2"/>
  <c r="J176" i="2"/>
  <c r="BF176" i="2" s="1"/>
  <c r="BK175" i="2"/>
  <c r="BI175" i="2"/>
  <c r="BH175" i="2"/>
  <c r="BG175" i="2"/>
  <c r="BF175" i="2"/>
  <c r="BE175" i="2"/>
  <c r="T175" i="2"/>
  <c r="R175" i="2"/>
  <c r="P175" i="2"/>
  <c r="J175" i="2"/>
  <c r="BK174" i="2"/>
  <c r="BI174" i="2"/>
  <c r="BH174" i="2"/>
  <c r="BG174" i="2"/>
  <c r="BF174" i="2"/>
  <c r="BE174" i="2"/>
  <c r="T174" i="2"/>
  <c r="R174" i="2"/>
  <c r="P174" i="2"/>
  <c r="J174" i="2"/>
  <c r="BK173" i="2"/>
  <c r="BI173" i="2"/>
  <c r="BH173" i="2"/>
  <c r="BG173" i="2"/>
  <c r="BE173" i="2"/>
  <c r="T173" i="2"/>
  <c r="R173" i="2"/>
  <c r="P173" i="2"/>
  <c r="J173" i="2"/>
  <c r="BF173" i="2" s="1"/>
  <c r="BK172" i="2"/>
  <c r="BI172" i="2"/>
  <c r="BH172" i="2"/>
  <c r="BG172" i="2"/>
  <c r="BF172" i="2"/>
  <c r="BE172" i="2"/>
  <c r="T172" i="2"/>
  <c r="R172" i="2"/>
  <c r="P172" i="2"/>
  <c r="J172" i="2"/>
  <c r="BK171" i="2"/>
  <c r="BI171" i="2"/>
  <c r="BH171" i="2"/>
  <c r="BG171" i="2"/>
  <c r="BF171" i="2"/>
  <c r="BE171" i="2"/>
  <c r="T171" i="2"/>
  <c r="R171" i="2"/>
  <c r="P171" i="2"/>
  <c r="J171" i="2"/>
  <c r="BK170" i="2"/>
  <c r="BI170" i="2"/>
  <c r="BH170" i="2"/>
  <c r="BG170" i="2"/>
  <c r="BE170" i="2"/>
  <c r="T170" i="2"/>
  <c r="R170" i="2"/>
  <c r="P170" i="2"/>
  <c r="J170" i="2"/>
  <c r="BF170" i="2" s="1"/>
  <c r="BK169" i="2"/>
  <c r="BI169" i="2"/>
  <c r="BH169" i="2"/>
  <c r="BG169" i="2"/>
  <c r="BF169" i="2"/>
  <c r="BE169" i="2"/>
  <c r="T169" i="2"/>
  <c r="R169" i="2"/>
  <c r="P169" i="2"/>
  <c r="J169" i="2"/>
  <c r="BK168" i="2"/>
  <c r="BI168" i="2"/>
  <c r="BH168" i="2"/>
  <c r="BG168" i="2"/>
  <c r="BF168" i="2"/>
  <c r="BE168" i="2"/>
  <c r="T168" i="2"/>
  <c r="R168" i="2"/>
  <c r="P168" i="2"/>
  <c r="J168" i="2"/>
  <c r="BK167" i="2"/>
  <c r="BI167" i="2"/>
  <c r="BH167" i="2"/>
  <c r="BG167" i="2"/>
  <c r="BE167" i="2"/>
  <c r="T167" i="2"/>
  <c r="R167" i="2"/>
  <c r="P167" i="2"/>
  <c r="J167" i="2"/>
  <c r="BF167" i="2" s="1"/>
  <c r="BK166" i="2"/>
  <c r="BI166" i="2"/>
  <c r="BH166" i="2"/>
  <c r="BG166" i="2"/>
  <c r="BF166" i="2"/>
  <c r="BE166" i="2"/>
  <c r="T166" i="2"/>
  <c r="R166" i="2"/>
  <c r="P166" i="2"/>
  <c r="J166" i="2"/>
  <c r="BK165" i="2"/>
  <c r="BI165" i="2"/>
  <c r="BH165" i="2"/>
  <c r="BG165" i="2"/>
  <c r="BF165" i="2"/>
  <c r="BE165" i="2"/>
  <c r="T165" i="2"/>
  <c r="R165" i="2"/>
  <c r="P165" i="2"/>
  <c r="J165" i="2"/>
  <c r="BK164" i="2"/>
  <c r="BI164" i="2"/>
  <c r="BH164" i="2"/>
  <c r="BG164" i="2"/>
  <c r="BF164" i="2"/>
  <c r="BE164" i="2"/>
  <c r="T164" i="2"/>
  <c r="R164" i="2"/>
  <c r="P164" i="2"/>
  <c r="J164" i="2"/>
  <c r="BK163" i="2"/>
  <c r="BI163" i="2"/>
  <c r="BH163" i="2"/>
  <c r="BG163" i="2"/>
  <c r="BF163" i="2"/>
  <c r="BE163" i="2"/>
  <c r="T163" i="2"/>
  <c r="R163" i="2"/>
  <c r="P163" i="2"/>
  <c r="J163" i="2"/>
  <c r="BK162" i="2"/>
  <c r="BI162" i="2"/>
  <c r="BH162" i="2"/>
  <c r="BG162" i="2"/>
  <c r="BF162" i="2"/>
  <c r="BE162" i="2"/>
  <c r="T162" i="2"/>
  <c r="T161" i="2" s="1"/>
  <c r="R162" i="2"/>
  <c r="R161" i="2" s="1"/>
  <c r="P162" i="2"/>
  <c r="P161" i="2" s="1"/>
  <c r="J162" i="2"/>
  <c r="BK161" i="2"/>
  <c r="J161" i="2" s="1"/>
  <c r="J101" i="2" s="1"/>
  <c r="BK160" i="2"/>
  <c r="BI160" i="2"/>
  <c r="BH160" i="2"/>
  <c r="BG160" i="2"/>
  <c r="BF160" i="2"/>
  <c r="BE160" i="2"/>
  <c r="T160" i="2"/>
  <c r="R160" i="2"/>
  <c r="P160" i="2"/>
  <c r="J160" i="2"/>
  <c r="BK159" i="2"/>
  <c r="BI159" i="2"/>
  <c r="BH159" i="2"/>
  <c r="BG159" i="2"/>
  <c r="BE159" i="2"/>
  <c r="T159" i="2"/>
  <c r="R159" i="2"/>
  <c r="P159" i="2"/>
  <c r="J159" i="2"/>
  <c r="BF159" i="2" s="1"/>
  <c r="BK158" i="2"/>
  <c r="BI158" i="2"/>
  <c r="BH158" i="2"/>
  <c r="BG158" i="2"/>
  <c r="BE158" i="2"/>
  <c r="T158" i="2"/>
  <c r="R158" i="2"/>
  <c r="P158" i="2"/>
  <c r="J158" i="2"/>
  <c r="BF158" i="2" s="1"/>
  <c r="BK157" i="2"/>
  <c r="BI157" i="2"/>
  <c r="BH157" i="2"/>
  <c r="BG157" i="2"/>
  <c r="BF157" i="2"/>
  <c r="BE157" i="2"/>
  <c r="T157" i="2"/>
  <c r="R157" i="2"/>
  <c r="P157" i="2"/>
  <c r="J157" i="2"/>
  <c r="BK156" i="2"/>
  <c r="BI156" i="2"/>
  <c r="BH156" i="2"/>
  <c r="BG156" i="2"/>
  <c r="BE156" i="2"/>
  <c r="T156" i="2"/>
  <c r="R156" i="2"/>
  <c r="P156" i="2"/>
  <c r="J156" i="2"/>
  <c r="BF156" i="2" s="1"/>
  <c r="BK155" i="2"/>
  <c r="BI155" i="2"/>
  <c r="BH155" i="2"/>
  <c r="BG155" i="2"/>
  <c r="BE155" i="2"/>
  <c r="T155" i="2"/>
  <c r="R155" i="2"/>
  <c r="P155" i="2"/>
  <c r="J155" i="2"/>
  <c r="BF155" i="2" s="1"/>
  <c r="BK154" i="2"/>
  <c r="BI154" i="2"/>
  <c r="BH154" i="2"/>
  <c r="BG154" i="2"/>
  <c r="BF154" i="2"/>
  <c r="BE154" i="2"/>
  <c r="T154" i="2"/>
  <c r="R154" i="2"/>
  <c r="P154" i="2"/>
  <c r="J154" i="2"/>
  <c r="BK153" i="2"/>
  <c r="BI153" i="2"/>
  <c r="BH153" i="2"/>
  <c r="BG153" i="2"/>
  <c r="BE153" i="2"/>
  <c r="T153" i="2"/>
  <c r="R153" i="2"/>
  <c r="P153" i="2"/>
  <c r="J153" i="2"/>
  <c r="BF153" i="2" s="1"/>
  <c r="BK152" i="2"/>
  <c r="BI152" i="2"/>
  <c r="BH152" i="2"/>
  <c r="BG152" i="2"/>
  <c r="BE152" i="2"/>
  <c r="T152" i="2"/>
  <c r="R152" i="2"/>
  <c r="P152" i="2"/>
  <c r="P150" i="2" s="1"/>
  <c r="J152" i="2"/>
  <c r="BF152" i="2" s="1"/>
  <c r="BK151" i="2"/>
  <c r="BI151" i="2"/>
  <c r="BH151" i="2"/>
  <c r="BG151" i="2"/>
  <c r="BF151" i="2"/>
  <c r="BE151" i="2"/>
  <c r="T151" i="2"/>
  <c r="R151" i="2"/>
  <c r="R150" i="2" s="1"/>
  <c r="P151" i="2"/>
  <c r="J151" i="2"/>
  <c r="BK150" i="2"/>
  <c r="J150" i="2" s="1"/>
  <c r="J100" i="2" s="1"/>
  <c r="T150" i="2"/>
  <c r="BK149" i="2"/>
  <c r="BI149" i="2"/>
  <c r="BH149" i="2"/>
  <c r="BG149" i="2"/>
  <c r="BF149" i="2"/>
  <c r="BE149" i="2"/>
  <c r="T149" i="2"/>
  <c r="R149" i="2"/>
  <c r="R147" i="2" s="1"/>
  <c r="P149" i="2"/>
  <c r="J149" i="2"/>
  <c r="BK148" i="2"/>
  <c r="BI148" i="2"/>
  <c r="BH148" i="2"/>
  <c r="BG148" i="2"/>
  <c r="BF148" i="2"/>
  <c r="BE148" i="2"/>
  <c r="T148" i="2"/>
  <c r="T147" i="2" s="1"/>
  <c r="R148" i="2"/>
  <c r="P148" i="2"/>
  <c r="P147" i="2" s="1"/>
  <c r="J148" i="2"/>
  <c r="BK147" i="2"/>
  <c r="J147" i="2" s="1"/>
  <c r="J99" i="2" s="1"/>
  <c r="BK146" i="2"/>
  <c r="BI146" i="2"/>
  <c r="BH146" i="2"/>
  <c r="BG146" i="2"/>
  <c r="BE146" i="2"/>
  <c r="T146" i="2"/>
  <c r="R146" i="2"/>
  <c r="P146" i="2"/>
  <c r="J146" i="2"/>
  <c r="BF146" i="2" s="1"/>
  <c r="BK145" i="2"/>
  <c r="BI145" i="2"/>
  <c r="BH145" i="2"/>
  <c r="BG145" i="2"/>
  <c r="BE145" i="2"/>
  <c r="T145" i="2"/>
  <c r="R145" i="2"/>
  <c r="P145" i="2"/>
  <c r="J145" i="2"/>
  <c r="BF145" i="2" s="1"/>
  <c r="BK144" i="2"/>
  <c r="BI144" i="2"/>
  <c r="BH144" i="2"/>
  <c r="BG144" i="2"/>
  <c r="BF144" i="2"/>
  <c r="BE144" i="2"/>
  <c r="T144" i="2"/>
  <c r="R144" i="2"/>
  <c r="P144" i="2"/>
  <c r="J144" i="2"/>
  <c r="BK143" i="2"/>
  <c r="BI143" i="2"/>
  <c r="BH143" i="2"/>
  <c r="BG143" i="2"/>
  <c r="BE143" i="2"/>
  <c r="T143" i="2"/>
  <c r="R143" i="2"/>
  <c r="P143" i="2"/>
  <c r="J143" i="2"/>
  <c r="BF143" i="2" s="1"/>
  <c r="BK142" i="2"/>
  <c r="BI142" i="2"/>
  <c r="BH142" i="2"/>
  <c r="BG142" i="2"/>
  <c r="BE142" i="2"/>
  <c r="T142" i="2"/>
  <c r="R142" i="2"/>
  <c r="P142" i="2"/>
  <c r="J142" i="2"/>
  <c r="BF142" i="2" s="1"/>
  <c r="BK141" i="2"/>
  <c r="BI141" i="2"/>
  <c r="BH141" i="2"/>
  <c r="BG141" i="2"/>
  <c r="BF141" i="2"/>
  <c r="BE141" i="2"/>
  <c r="T141" i="2"/>
  <c r="R141" i="2"/>
  <c r="P141" i="2"/>
  <c r="J141" i="2"/>
  <c r="BK140" i="2"/>
  <c r="BI140" i="2"/>
  <c r="BH140" i="2"/>
  <c r="BG140" i="2"/>
  <c r="BE140" i="2"/>
  <c r="T140" i="2"/>
  <c r="R140" i="2"/>
  <c r="P140" i="2"/>
  <c r="J140" i="2"/>
  <c r="BF140" i="2" s="1"/>
  <c r="BK139" i="2"/>
  <c r="BI139" i="2"/>
  <c r="BH139" i="2"/>
  <c r="BG139" i="2"/>
  <c r="BE139" i="2"/>
  <c r="T139" i="2"/>
  <c r="R139" i="2"/>
  <c r="P139" i="2"/>
  <c r="J139" i="2"/>
  <c r="BF139" i="2" s="1"/>
  <c r="BK138" i="2"/>
  <c r="BI138" i="2"/>
  <c r="BH138" i="2"/>
  <c r="BG138" i="2"/>
  <c r="BF138" i="2"/>
  <c r="BE138" i="2"/>
  <c r="T138" i="2"/>
  <c r="R138" i="2"/>
  <c r="P138" i="2"/>
  <c r="J138" i="2"/>
  <c r="BK137" i="2"/>
  <c r="BI137" i="2"/>
  <c r="BH137" i="2"/>
  <c r="BG137" i="2"/>
  <c r="BE137" i="2"/>
  <c r="T137" i="2"/>
  <c r="R137" i="2"/>
  <c r="P137" i="2"/>
  <c r="J137" i="2"/>
  <c r="BF137" i="2" s="1"/>
  <c r="BK136" i="2"/>
  <c r="BI136" i="2"/>
  <c r="BH136" i="2"/>
  <c r="BG136" i="2"/>
  <c r="BE136" i="2"/>
  <c r="T136" i="2"/>
  <c r="R136" i="2"/>
  <c r="P136" i="2"/>
  <c r="J136" i="2"/>
  <c r="BF136" i="2" s="1"/>
  <c r="BK135" i="2"/>
  <c r="BI135" i="2"/>
  <c r="BH135" i="2"/>
  <c r="BG135" i="2"/>
  <c r="BF135" i="2"/>
  <c r="BE135" i="2"/>
  <c r="T135" i="2"/>
  <c r="R135" i="2"/>
  <c r="P135" i="2"/>
  <c r="J135" i="2"/>
  <c r="BK134" i="2"/>
  <c r="BI134" i="2"/>
  <c r="BH134" i="2"/>
  <c r="BG134" i="2"/>
  <c r="BE134" i="2"/>
  <c r="T134" i="2"/>
  <c r="R134" i="2"/>
  <c r="P134" i="2"/>
  <c r="J134" i="2"/>
  <c r="BF134" i="2" s="1"/>
  <c r="BK133" i="2"/>
  <c r="BI133" i="2"/>
  <c r="BH133" i="2"/>
  <c r="BG133" i="2"/>
  <c r="BE133" i="2"/>
  <c r="T133" i="2"/>
  <c r="R133" i="2"/>
  <c r="P133" i="2"/>
  <c r="J133" i="2"/>
  <c r="BF133" i="2" s="1"/>
  <c r="BK132" i="2"/>
  <c r="BI132" i="2"/>
  <c r="BH132" i="2"/>
  <c r="BG132" i="2"/>
  <c r="BF132" i="2"/>
  <c r="BE132" i="2"/>
  <c r="T132" i="2"/>
  <c r="R132" i="2"/>
  <c r="P132" i="2"/>
  <c r="J132" i="2"/>
  <c r="BK131" i="2"/>
  <c r="BI131" i="2"/>
  <c r="BH131" i="2"/>
  <c r="BG131" i="2"/>
  <c r="BE131" i="2"/>
  <c r="T131" i="2"/>
  <c r="R131" i="2"/>
  <c r="P131" i="2"/>
  <c r="J131" i="2"/>
  <c r="BF131" i="2" s="1"/>
  <c r="BK130" i="2"/>
  <c r="BI130" i="2"/>
  <c r="BH130" i="2"/>
  <c r="BG130" i="2"/>
  <c r="BE130" i="2"/>
  <c r="T130" i="2"/>
  <c r="R130" i="2"/>
  <c r="P130" i="2"/>
  <c r="J130" i="2"/>
  <c r="BF130" i="2" s="1"/>
  <c r="BK129" i="2"/>
  <c r="BI129" i="2"/>
  <c r="BH129" i="2"/>
  <c r="BG129" i="2"/>
  <c r="BF129" i="2"/>
  <c r="BE129" i="2"/>
  <c r="T129" i="2"/>
  <c r="R129" i="2"/>
  <c r="P129" i="2"/>
  <c r="J129" i="2"/>
  <c r="BK128" i="2"/>
  <c r="BI128" i="2"/>
  <c r="BH128" i="2"/>
  <c r="BG128" i="2"/>
  <c r="BE128" i="2"/>
  <c r="T128" i="2"/>
  <c r="T126" i="2" s="1"/>
  <c r="R128" i="2"/>
  <c r="P128" i="2"/>
  <c r="J128" i="2"/>
  <c r="BF128" i="2" s="1"/>
  <c r="BK127" i="2"/>
  <c r="BI127" i="2"/>
  <c r="F37" i="2" s="1"/>
  <c r="BH127" i="2"/>
  <c r="F36" i="2" s="1"/>
  <c r="BG127" i="2"/>
  <c r="F35" i="2" s="1"/>
  <c r="BE127" i="2"/>
  <c r="F33" i="2" s="1"/>
  <c r="T127" i="2"/>
  <c r="R127" i="2"/>
  <c r="R126" i="2" s="1"/>
  <c r="P127" i="2"/>
  <c r="P126" i="2" s="1"/>
  <c r="J127" i="2"/>
  <c r="BF127" i="2" s="1"/>
  <c r="J118" i="2"/>
  <c r="F118" i="2"/>
  <c r="E116" i="2"/>
  <c r="J89" i="2"/>
  <c r="F89" i="2"/>
  <c r="E87" i="2"/>
  <c r="J37" i="2"/>
  <c r="J36" i="2"/>
  <c r="J35" i="2"/>
  <c r="J24" i="2"/>
  <c r="E24" i="2"/>
  <c r="J92" i="2" s="1"/>
  <c r="J23" i="2"/>
  <c r="J21" i="2"/>
  <c r="E21" i="2"/>
  <c r="J120" i="2" s="1"/>
  <c r="J20" i="2"/>
  <c r="J18" i="2"/>
  <c r="E18" i="2"/>
  <c r="F92" i="2" s="1"/>
  <c r="J17" i="2"/>
  <c r="J15" i="2"/>
  <c r="E15" i="2"/>
  <c r="F120" i="2" s="1"/>
  <c r="J14" i="2"/>
  <c r="E7" i="2"/>
  <c r="E85" i="2" s="1"/>
  <c r="BD95" i="1"/>
  <c r="BD94" i="1" s="1"/>
  <c r="W33" i="1" s="1"/>
  <c r="BC95" i="1"/>
  <c r="BB95" i="1"/>
  <c r="BB94" i="1" s="1"/>
  <c r="BA95" i="1"/>
  <c r="BA94" i="1" s="1"/>
  <c r="AZ95" i="1"/>
  <c r="AY95" i="1"/>
  <c r="AX95" i="1"/>
  <c r="AW95" i="1"/>
  <c r="AV95" i="1"/>
  <c r="AT95" i="1" s="1"/>
  <c r="AU95" i="1"/>
  <c r="AU94" i="1" s="1"/>
  <c r="BC94" i="1"/>
  <c r="W32" i="1" s="1"/>
  <c r="AZ94" i="1"/>
  <c r="AV94" i="1" s="1"/>
  <c r="AK29" i="1" s="1"/>
  <c r="AS94" i="1"/>
  <c r="AM90" i="1"/>
  <c r="L90" i="1"/>
  <c r="AM89" i="1"/>
  <c r="L89" i="1"/>
  <c r="AM87" i="1"/>
  <c r="L87" i="1"/>
  <c r="L85" i="1"/>
  <c r="L84" i="1"/>
  <c r="W29" i="1"/>
  <c r="AK26" i="3" l="1"/>
  <c r="AK35" i="3" s="1"/>
  <c r="AN94" i="3"/>
  <c r="J33" i="2"/>
  <c r="BK126" i="2"/>
  <c r="J126" i="2" s="1"/>
  <c r="J98" i="2" s="1"/>
  <c r="W30" i="1"/>
  <c r="AW94" i="1"/>
  <c r="AK30" i="1" s="1"/>
  <c r="J91" i="2"/>
  <c r="AY94" i="1"/>
  <c r="AT94" i="1"/>
  <c r="F91" i="2"/>
  <c r="P125" i="2"/>
  <c r="P124" i="2" s="1"/>
  <c r="R125" i="2"/>
  <c r="R124" i="2" s="1"/>
  <c r="F34" i="2"/>
  <c r="J34" i="2"/>
  <c r="T125" i="2"/>
  <c r="T124" i="2" s="1"/>
  <c r="F121" i="2"/>
  <c r="J121" i="2"/>
  <c r="E114" i="2"/>
  <c r="AX94" i="1"/>
  <c r="W31" i="1"/>
  <c r="BK125" i="2" l="1"/>
  <c r="J125" i="2"/>
  <c r="J97" i="2" s="1"/>
  <c r="BK124" i="2"/>
  <c r="J124" i="2" s="1"/>
  <c r="J30" i="2" l="1"/>
  <c r="J39" i="2" s="1"/>
  <c r="J96" i="2"/>
  <c r="AG95" i="1" s="1"/>
  <c r="AG95" i="7" l="1"/>
  <c r="AG94" i="1"/>
  <c r="AN95" i="1"/>
  <c r="AN95" i="7" l="1"/>
  <c r="AN94" i="7" s="1"/>
  <c r="AK35" i="7" s="1"/>
  <c r="AG94" i="7"/>
  <c r="AK26" i="7" s="1"/>
  <c r="AK26" i="1"/>
  <c r="AK35" i="1" s="1"/>
  <c r="AN94" i="1"/>
</calcChain>
</file>

<file path=xl/sharedStrings.xml><?xml version="1.0" encoding="utf-8"?>
<sst xmlns="http://schemas.openxmlformats.org/spreadsheetml/2006/main" count="3750" uniqueCount="595">
  <si>
    <t>Export Komplet</t>
  </si>
  <si>
    <t/>
  </si>
  <si>
    <t>2.0</t>
  </si>
  <si>
    <t>False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</si>
  <si>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</si>
  <si>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</si>
  <si>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</si>
  <si>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</si>
  <si>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</si>
  <si>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</si>
  <si>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329</t>
  </si>
  <si>
    <t>Stavba:</t>
  </si>
  <si>
    <t>Rekonštrukcia miestnej komunikácie na Colníckej ul.-časťA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</si>
  <si>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</si>
  <si>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</si>
  <si>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</si>
  <si>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</si>
  <si>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</si>
  <si>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</si>
  <si>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</si>
  <si>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</si>
  <si>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</si>
  <si>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</si>
  <si>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</si>
  <si>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</si>
  <si>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</si>
  <si>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</si>
  <si>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</si>
  <si>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</si>
  <si>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</si>
  <si>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</si>
  <si>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</si>
  <si>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</si>
  <si>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</si>
  <si>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</si>
  <si>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</si>
  <si>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</si>
  <si>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</si>
  <si>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</si>
  <si>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</si>
  <si>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</si>
  <si>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</si>
  <si>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</si>
  <si>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</si>
  <si>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</si>
  <si>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</si>
  <si>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</si>
  <si>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</si>
  <si>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</si>
  <si>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</si>
  <si>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</si>
  <si>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</si>
  <si>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</si>
  <si>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</si>
  <si>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</si>
  <si>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</si>
  <si>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</si>
  <si>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</si>
  <si>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</si>
  <si>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</si>
  <si>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</si>
  <si>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</si>
  <si>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</si>
  <si>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</si>
  <si>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</si>
  <si>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</si>
  <si>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</si>
  <si>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</si>
  <si>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</si>
  <si>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</si>
  <si>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</si>
  <si>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</si>
  <si>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1.1</t>
  </si>
  <si>
    <t>STA</t>
  </si>
  <si>
    <t>1</t>
  </si>
  <si>
    <t>{8d894f53-6853-47bc-bee9-801e4d99faaf}</t>
  </si>
  <si>
    <t>KRYCÍ LIST ROZPOČTU</t>
  </si>
  <si>
    <t>Objekt:</t>
  </si>
  <si>
    <t>SO 1.1 - Rekonštrukcia miestnej komunikácie na Colníckej ul.-časťA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</si>
  <si>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</si>
  <si>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</si>
  <si>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</si>
  <si>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</si>
  <si>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</si>
  <si>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</si>
  <si>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</si>
  <si>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</si>
  <si>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</si>
  <si>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</si>
  <si>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</si>
  <si>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</si>
  <si>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</si>
  <si>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</si>
  <si>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</si>
  <si>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</si>
  <si>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</si>
  <si>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</si>
  <si>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</si>
  <si>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</si>
  <si>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</si>
  <si>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</si>
  <si>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</si>
  <si>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</si>
  <si>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</si>
  <si>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</si>
  <si>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</si>
  <si>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</si>
  <si>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</si>
  <si>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</si>
  <si>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113106612.S</t>
  </si>
  <si>
    <t>Rozoberanie zámkovej dlažby všetkých druhov v ploche nad 20 m2,  -0,26000t</t>
  </si>
  <si>
    <t>m2</t>
  </si>
  <si>
    <t>4</t>
  </si>
  <si>
    <t>2</t>
  </si>
  <si>
    <t>-1684626735</t>
  </si>
  <si>
    <t>113107112.S</t>
  </si>
  <si>
    <t>Odstránenie krytu v ploche do 200 m2 z kameniva ťaženého, hr.100 do 200 mm,  -0,24000t</t>
  </si>
  <si>
    <t>-718674819</t>
  </si>
  <si>
    <t>3</t>
  </si>
  <si>
    <t>113152140.S</t>
  </si>
  <si>
    <t>Frézovanie asf. podkladu alebo krytu bez prek., plochy do 500 m2, pruh š. do 0,5 m, hr. 120 mm  0,254 t</t>
  </si>
  <si>
    <t>1099780573</t>
  </si>
  <si>
    <t>113206111.S</t>
  </si>
  <si>
    <t>Vytrhanie obrúb betónových, s vybúraním lôžka, z krajníkov alebo obrubníkov stojatých,  -0,14500t</t>
  </si>
  <si>
    <t>m</t>
  </si>
  <si>
    <t>667725147</t>
  </si>
  <si>
    <t>5</t>
  </si>
  <si>
    <t>122202202.S</t>
  </si>
  <si>
    <t>Odkopávka a prekopávka nezapažená pre cesty, v hornine 3 nad 100 do 1000 m3</t>
  </si>
  <si>
    <t>m3</t>
  </si>
  <si>
    <t>-743108901</t>
  </si>
  <si>
    <t>6</t>
  </si>
  <si>
    <t>122202209.S</t>
  </si>
  <si>
    <t>Odkopávky a prekopávky nezapažené pre cesty. Príplatok za lepivosť horniny 3</t>
  </si>
  <si>
    <t>-1884805234</t>
  </si>
  <si>
    <t>7</t>
  </si>
  <si>
    <t>132201101.S</t>
  </si>
  <si>
    <t>Výkop ryhy do šírky 600 mm v horn.3 do 100 m3-trativod</t>
  </si>
  <si>
    <t>1316852865</t>
  </si>
  <si>
    <t>8</t>
  </si>
  <si>
    <t>132201109.S</t>
  </si>
  <si>
    <t>Príplatok k cene za lepivosť pri hĺbení rýh šírky do 600 mm zapažených i nezapažených s urovnaním dna v hornine 3</t>
  </si>
  <si>
    <t>668047430</t>
  </si>
  <si>
    <t>9</t>
  </si>
  <si>
    <t>133201101.S</t>
  </si>
  <si>
    <t>Výkop šachty zapaženej, hornina 3 do 100 m3  (27vsak+12vpust)</t>
  </si>
  <si>
    <t>-1395910096</t>
  </si>
  <si>
    <t>10</t>
  </si>
  <si>
    <t>133201109.S</t>
  </si>
  <si>
    <t>Príplatok k cenám za lepivosť pri hĺbení šachiet zapažených i nezapažených v hornine 3</t>
  </si>
  <si>
    <t>933869819</t>
  </si>
  <si>
    <t>11</t>
  </si>
  <si>
    <t>151101401.S</t>
  </si>
  <si>
    <t>Vzopretie zapažených stien s prepažovaním pri pažení príložnom hĺbky do 4 m</t>
  </si>
  <si>
    <t>227613514</t>
  </si>
  <si>
    <t>12</t>
  </si>
  <si>
    <t>151101411.S</t>
  </si>
  <si>
    <t>Odstránenie vzopretia stien pri pažení príložnom hĺbky do 4 m</t>
  </si>
  <si>
    <t>1166618171</t>
  </si>
  <si>
    <t>13</t>
  </si>
  <si>
    <t>162503102.S</t>
  </si>
  <si>
    <t>Vodorovné premiestnenie výkopku pre cesty po spevnenej ceste z horniny tr.1-4  do 1000 m3 na vzdialenosť do 3000 m</t>
  </si>
  <si>
    <t>-134347332</t>
  </si>
  <si>
    <t>14</t>
  </si>
  <si>
    <t>162503103.S</t>
  </si>
  <si>
    <t>Vodorovné premiestnenie výkopku pre cesty po spevnenej ceste z horniny tr.1-4 do 1000 m3, príplatok k cene za každých ďalšich a začatých 1000 m</t>
  </si>
  <si>
    <t>-784115010</t>
  </si>
  <si>
    <t>15</t>
  </si>
  <si>
    <t>174101001.S</t>
  </si>
  <si>
    <t>Zásyp sypaninou so zhutnením jám, šachiet, rýh, zárezov alebo okolo objektov do 100 m3</t>
  </si>
  <si>
    <t>-1971462858</t>
  </si>
  <si>
    <t>16</t>
  </si>
  <si>
    <t>180402112.S</t>
  </si>
  <si>
    <t>Založenie trávnika parkového výsevom na svahu nad 1:5 do 1:2</t>
  </si>
  <si>
    <t>-213685959</t>
  </si>
  <si>
    <t>17</t>
  </si>
  <si>
    <t>M</t>
  </si>
  <si>
    <t>005720001400.S</t>
  </si>
  <si>
    <t>Osivá tráv - semená parkovej zmesi</t>
  </si>
  <si>
    <t>kg</t>
  </si>
  <si>
    <t>-1038220277</t>
  </si>
  <si>
    <t>18</t>
  </si>
  <si>
    <t>181102302.S</t>
  </si>
  <si>
    <t>Úprava pláne  so zhutnením</t>
  </si>
  <si>
    <t>-1809922163</t>
  </si>
  <si>
    <t>19</t>
  </si>
  <si>
    <t>182301122.S</t>
  </si>
  <si>
    <t>Rozprestretie ornice na svahu so sklonom nad 1:5, plocha do 500 m2, hr.nad 100 do 150 mm</t>
  </si>
  <si>
    <t>637195393</t>
  </si>
  <si>
    <t>103640000100.S</t>
  </si>
  <si>
    <t>Zemina pre terénne úpravy - ornica</t>
  </si>
  <si>
    <t>t</t>
  </si>
  <si>
    <t>1851679006</t>
  </si>
  <si>
    <t>Zakladanie</t>
  </si>
  <si>
    <t>21</t>
  </si>
  <si>
    <t>212752125.S</t>
  </si>
  <si>
    <t>Trativody z flexodrenážnych rúr DN 100 obalených geotextíliou</t>
  </si>
  <si>
    <t>1449788706</t>
  </si>
  <si>
    <t>22</t>
  </si>
  <si>
    <t>286110015000.S</t>
  </si>
  <si>
    <t>Flexibilná drenážna PVC-U rúra DN 100, perforovaná obalená geotextíliou</t>
  </si>
  <si>
    <t>-1547687506</t>
  </si>
  <si>
    <t>Komunikácie</t>
  </si>
  <si>
    <t>23</t>
  </si>
  <si>
    <t>564750311.S</t>
  </si>
  <si>
    <t>Podklad pre mlátový chodník z kameniva hrubého drveného fr. 16-32 mm s rozprestretím a zhutnením hr. 150 mm, plochy do 200 m2</t>
  </si>
  <si>
    <t>238472813</t>
  </si>
  <si>
    <t>24</t>
  </si>
  <si>
    <t>564861111.S</t>
  </si>
  <si>
    <t xml:space="preserve">Podklad zo štrkodrviny s rozprestretím a zhutnením, po zhutnení hr. 200 mm </t>
  </si>
  <si>
    <t>1288728754</t>
  </si>
  <si>
    <t>25</t>
  </si>
  <si>
    <t>567122114.S</t>
  </si>
  <si>
    <t xml:space="preserve">Podklad z kameniva stmeleného cementom s rozprestretím a zhutnením, CBGM C 8/10 (C 6/8), po zhutnení hr. 150 mm </t>
  </si>
  <si>
    <t>1073779768</t>
  </si>
  <si>
    <t>26</t>
  </si>
  <si>
    <t>573111111.S</t>
  </si>
  <si>
    <t>Postrek asfaltový infiltračný s posypom kamenivom z asfaltu cestného v množstve 0,60 kg/m2</t>
  </si>
  <si>
    <t>799869372</t>
  </si>
  <si>
    <t>27</t>
  </si>
  <si>
    <t>573211108.S</t>
  </si>
  <si>
    <t>Postrek asfaltový spojovací bez posypu kamenivom z asfaltu cestného v množstve 0,50 kg/m2</t>
  </si>
  <si>
    <t>-1546385740</t>
  </si>
  <si>
    <t>28</t>
  </si>
  <si>
    <t>577134251.S</t>
  </si>
  <si>
    <t>Asfaltový betón vrstva obrusná AC 11 O v pruhu š. do 3 m z modifik. asfaltu tr. I, po zhutnení hr. 40 mm</t>
  </si>
  <si>
    <t>-1214208036</t>
  </si>
  <si>
    <t>29</t>
  </si>
  <si>
    <t>577154331.S</t>
  </si>
  <si>
    <t>Asfaltový betón vrstva obrusná alebo ložná AC 16 v pruhu š. do 3 m z nemodifik. asfaltu tr. II, po zhutnení hr. 60 mm</t>
  </si>
  <si>
    <t>-1380122374</t>
  </si>
  <si>
    <t>30</t>
  </si>
  <si>
    <t>591141121.S</t>
  </si>
  <si>
    <t>Kladenie prídlažby z kociek drobných do lôžka z cementovej malty</t>
  </si>
  <si>
    <t>-1055003418</t>
  </si>
  <si>
    <t>31</t>
  </si>
  <si>
    <t>583810000300.S</t>
  </si>
  <si>
    <t>Kocka dlažobná drobná z vyvretých hornín, veľkosť 120 mm</t>
  </si>
  <si>
    <t>-888341791</t>
  </si>
  <si>
    <t>32</t>
  </si>
  <si>
    <t>599141111.S</t>
  </si>
  <si>
    <t>Vyplnenie škár  asfaltovou zálievkou</t>
  </si>
  <si>
    <t>-1054124114</t>
  </si>
  <si>
    <t>Rúrové vedenie</t>
  </si>
  <si>
    <t>33</t>
  </si>
  <si>
    <t>871356006.S</t>
  </si>
  <si>
    <t>Montáž kanalizačného PVC-U potrubia hladkého viacvrstvového DN 200</t>
  </si>
  <si>
    <t>-574112257</t>
  </si>
  <si>
    <t>34</t>
  </si>
  <si>
    <t>286110010100.S</t>
  </si>
  <si>
    <t>Rúra PVC-U hladký, Dxr 200x5,9 mm , dĺ. 1 m</t>
  </si>
  <si>
    <t>ks</t>
  </si>
  <si>
    <t>306092179</t>
  </si>
  <si>
    <t>35</t>
  </si>
  <si>
    <t>286610046100</t>
  </si>
  <si>
    <t>Prechodový kónus 600/1000 mm so stúpadlom ku kanalizačnej revíznej šachte</t>
  </si>
  <si>
    <t>-1763186894</t>
  </si>
  <si>
    <t>36</t>
  </si>
  <si>
    <t>592250002500.S</t>
  </si>
  <si>
    <t>Prefabrikát betónový pre studne, skruž studňová dielcová TBH 3-100 DN 1000 so stúpadlom</t>
  </si>
  <si>
    <t>878788430</t>
  </si>
  <si>
    <t>37</t>
  </si>
  <si>
    <t>286710036000</t>
  </si>
  <si>
    <t>Gumové tesnenie šachtovej rúry 1000 ku kanalizačnej revíznej šachte T</t>
  </si>
  <si>
    <t>-112708844</t>
  </si>
  <si>
    <t>38</t>
  </si>
  <si>
    <t>895111141.S</t>
  </si>
  <si>
    <t>Drenážna šachta typová normálna z betónových dielcov, priemer 1000 mm, hĺbky do 0,5 m</t>
  </si>
  <si>
    <t>1848501299</t>
  </si>
  <si>
    <t>39</t>
  </si>
  <si>
    <t>895111149.S</t>
  </si>
  <si>
    <t>Príplatok k cene za každých ďalších i začatých 0,5 m hĺbky pre drenážnu šachtu typovú normálnu, priemer 1000 mm</t>
  </si>
  <si>
    <t>59049532</t>
  </si>
  <si>
    <t>40</t>
  </si>
  <si>
    <t>895941111.S</t>
  </si>
  <si>
    <t>Zriadenie kanalizačného vpustu uličného z betónových dielcov typ UV-50, UVB-50</t>
  </si>
  <si>
    <t>720568909</t>
  </si>
  <si>
    <t>41</t>
  </si>
  <si>
    <t>597140001301</t>
  </si>
  <si>
    <t xml:space="preserve">Betónový kanalizačný vpust, </t>
  </si>
  <si>
    <t>1434155265</t>
  </si>
  <si>
    <t>42</t>
  </si>
  <si>
    <t>895991121.S</t>
  </si>
  <si>
    <t>Montáž lapača nečistôt pre uličné vpuste</t>
  </si>
  <si>
    <t>-315564617</t>
  </si>
  <si>
    <t>43</t>
  </si>
  <si>
    <t>592230001100.S</t>
  </si>
  <si>
    <t>Kalový kôš k bodovým uličným vpustom pre vysokú záťaž so svetlou šírkou 400 mm, sklolaminát biely</t>
  </si>
  <si>
    <t>-1741577620</t>
  </si>
  <si>
    <t>44</t>
  </si>
  <si>
    <t>895991131.S</t>
  </si>
  <si>
    <t>Osadenie liatinovej mreže  uličné vpuste</t>
  </si>
  <si>
    <t>2010056523</t>
  </si>
  <si>
    <t>45</t>
  </si>
  <si>
    <t>552410002900.S</t>
  </si>
  <si>
    <t>Mreža liatinová so závesmi, uzamykateľná, d=600 mm, tr. zaťaženia D400</t>
  </si>
  <si>
    <t>-1970674554</t>
  </si>
  <si>
    <t>46</t>
  </si>
  <si>
    <t>899103111.S</t>
  </si>
  <si>
    <t>Osadenie poklopu liatinového a oceľového vrátane rámu hmotn. nad 100 do 150 kg</t>
  </si>
  <si>
    <t>-2091635775</t>
  </si>
  <si>
    <t>47</t>
  </si>
  <si>
    <t>552410002400.S</t>
  </si>
  <si>
    <t>Poklop liatinový, tr. zaťaženia D400</t>
  </si>
  <si>
    <t>-1466401598</t>
  </si>
  <si>
    <t>48</t>
  </si>
  <si>
    <t>899331111.S</t>
  </si>
  <si>
    <t>Výšková úprava poklopu šachty do 200 mm zvýšením poklopu</t>
  </si>
  <si>
    <t>303308050</t>
  </si>
  <si>
    <t>Ostatné konštrukcie a práce-búranie</t>
  </si>
  <si>
    <t>49</t>
  </si>
  <si>
    <t>914812111.S</t>
  </si>
  <si>
    <t>Montáž dočasnej dopravnej značky samostatnej základnej</t>
  </si>
  <si>
    <t>585682460</t>
  </si>
  <si>
    <t>50</t>
  </si>
  <si>
    <t>404410211400.S</t>
  </si>
  <si>
    <t>Kompletná dopravná značka základného rozmeru 900 mm vrátane podstavca a stĺpa (15ks x 30dní)</t>
  </si>
  <si>
    <t>309021022</t>
  </si>
  <si>
    <t>51</t>
  </si>
  <si>
    <t>916362112.S</t>
  </si>
  <si>
    <t>Osadenie cestného obrubníka betónového stojatého do lôžka z betónu prostého tr. C 16/20 s bočnou oporou</t>
  </si>
  <si>
    <t>-216187636</t>
  </si>
  <si>
    <t>52</t>
  </si>
  <si>
    <t>592170001000.S</t>
  </si>
  <si>
    <t>Obrubník cestný, lxšxv 1000x150x260 mm</t>
  </si>
  <si>
    <t>-594653115</t>
  </si>
  <si>
    <t>53</t>
  </si>
  <si>
    <t>919735113.S</t>
  </si>
  <si>
    <t>Rezanie existujúceho asfaltového krytu alebo podkladu hĺbky nad 100 do 150 mm</t>
  </si>
  <si>
    <t>-631420888</t>
  </si>
  <si>
    <t>54</t>
  </si>
  <si>
    <t>966006114R</t>
  </si>
  <si>
    <t>Odstránenie betónových blokov,  -0,38000t</t>
  </si>
  <si>
    <t>632598709</t>
  </si>
  <si>
    <t>55</t>
  </si>
  <si>
    <t>966006211.S</t>
  </si>
  <si>
    <t>Odstránenie (demontáž) zvislej dopravnej značky zo stĺpov, stĺpikov alebo konzol,  -0,00400t</t>
  </si>
  <si>
    <t>1516520951</t>
  </si>
  <si>
    <t>56</t>
  </si>
  <si>
    <t>979082213.S</t>
  </si>
  <si>
    <t>Vodorovná doprava sutiny so zložením a hrubým urovnaním na vzdialenosť do 1 km</t>
  </si>
  <si>
    <t>1015231334</t>
  </si>
  <si>
    <t>57</t>
  </si>
  <si>
    <t>979082219.S</t>
  </si>
  <si>
    <t>Príplatok k cene za každý ďalší aj začatý 1 km nad 1 km pre vodorovnú dopravu sutiny</t>
  </si>
  <si>
    <t>1772747399</t>
  </si>
  <si>
    <t>58</t>
  </si>
  <si>
    <t>979087212.S</t>
  </si>
  <si>
    <t>Nakladanie na dopravné prostriedky pre vodorovnú dopravu sutiny</t>
  </si>
  <si>
    <t>-1693907579</t>
  </si>
  <si>
    <t>59</t>
  </si>
  <si>
    <t>979087214</t>
  </si>
  <si>
    <t>skladné sutiny</t>
  </si>
  <si>
    <t>1751601761</t>
  </si>
  <si>
    <t>60</t>
  </si>
  <si>
    <t>979087215</t>
  </si>
  <si>
    <t>skladné zemina</t>
  </si>
  <si>
    <t>-1454482248</t>
  </si>
  <si>
    <t>99</t>
  </si>
  <si>
    <t>Presun hmôt HSV</t>
  </si>
  <si>
    <t>61</t>
  </si>
  <si>
    <t>998222011.S</t>
  </si>
  <si>
    <t>Presun hmôt pre pozemné komunikácie s krytom z kameniva (8222, 8225) akejkoľvek dĺžky objektu</t>
  </si>
  <si>
    <t>807237245</t>
  </si>
  <si>
    <t>VRN</t>
  </si>
  <si>
    <t>Investičné náklady neobsiahnuté v cenách</t>
  </si>
  <si>
    <t>62</t>
  </si>
  <si>
    <t>000300031.S</t>
  </si>
  <si>
    <t>Geodetické práce - vykonávané po výstavbe zameranie skutočného vyhotovenia stavby</t>
  </si>
  <si>
    <t>eur</t>
  </si>
  <si>
    <t>1024</t>
  </si>
  <si>
    <t>-2074510750</t>
  </si>
  <si>
    <t>63</t>
  </si>
  <si>
    <t>000400022.S</t>
  </si>
  <si>
    <t>Projektové práce - stavebná časť (stavebné objekty vrátane ich technického vybavenia). náklady na dokumentáciu skutočného zhotovenia stavby</t>
  </si>
  <si>
    <t>-2009590888</t>
  </si>
  <si>
    <t>64</t>
  </si>
  <si>
    <t>001000015.S</t>
  </si>
  <si>
    <t>Projekt organizácie dopravy počas výstavby</t>
  </si>
  <si>
    <t>-1268090407</t>
  </si>
  <si>
    <t>{cfcd4093-f843-4e7d-95fb-1509b8061a84}</t>
  </si>
  <si>
    <t>330</t>
  </si>
  <si>
    <t>Rekonštrukcia cyklochodníka na Irkutskej ul.</t>
  </si>
  <si>
    <t>SO 2</t>
  </si>
  <si>
    <t>Rekonštrukcia cyklochodníka</t>
  </si>
  <si>
    <t>{1dc8d116-33af-4e80-bc0e-f0aab6479847}</t>
  </si>
  <si>
    <t>SO 2 - Rekonštrukcia cyklochodníka</t>
  </si>
  <si>
    <t>113107131.S</t>
  </si>
  <si>
    <t>Odstránenie krytu v ploche do 200 m2 z betónu prostého, hr. vrstvy do 150 mm,  -0,22500t</t>
  </si>
  <si>
    <t>-1918363842</t>
  </si>
  <si>
    <t>113107143.S</t>
  </si>
  <si>
    <t>Odstránenie krytu asfaltového v ploche do 200 m2, hr. nad 100 do 150 mm,  -0,31600t</t>
  </si>
  <si>
    <t>1116471579</t>
  </si>
  <si>
    <t>132201201.S</t>
  </si>
  <si>
    <t>Výkop ryhy šírky 600-2000mm horn.3 do 100m3</t>
  </si>
  <si>
    <t>-1547971128</t>
  </si>
  <si>
    <t>132201209.S</t>
  </si>
  <si>
    <t xml:space="preserve">Príplatok k cenám za lepivosť pri hĺbení rýh zapažených i nezapažených v hornine 3 </t>
  </si>
  <si>
    <t>-1678973253</t>
  </si>
  <si>
    <t>Výkop šachty zapaženej, hornina 3 do 100 m3  (9+5)</t>
  </si>
  <si>
    <t xml:space="preserve">Príplatok k cenám za lepivosť pri hĺbení šachiet zapažených i nezapažených v hornine 3 </t>
  </si>
  <si>
    <t>Úprava pláne na stavbách diaľnic v zárezoch mimo skalných so zhutnením</t>
  </si>
  <si>
    <t>567132115.S</t>
  </si>
  <si>
    <t>Podklad z kameniva stmeleného cementom s rozprestretím a zhutnením, CBGM C 8/10 (C 6/8), po zhutnení hr. 200 mm</t>
  </si>
  <si>
    <t>-1830981528</t>
  </si>
  <si>
    <t>577144251.S</t>
  </si>
  <si>
    <t>Asfaltový betón vrstva obrusná AC 11 O v pruhu š. do 3 m z modifik. asfaltu tr. I, po zhutnení hr. 50 mm</t>
  </si>
  <si>
    <t>-1265729318</t>
  </si>
  <si>
    <t>577164371.S</t>
  </si>
  <si>
    <t>Asfaltový betón vrstva obrusná alebo ložná AC 16 v pruhu š. do 3 m z modifik. asfaltu tr. II, po zhutnení hr. 70 mm</t>
  </si>
  <si>
    <t>521785153</t>
  </si>
  <si>
    <t>Prechodový kónus 600/1000 mm ku kanalizačnej revíznej šachte</t>
  </si>
  <si>
    <t>Prefabrikát betónový pre studne, skruž studňová dielcová TBH 3-100 DN 1000 so stúpadlami</t>
  </si>
  <si>
    <t xml:space="preserve">Kalový kôš k uličným vpustom pre vysokú záťaž </t>
  </si>
  <si>
    <t>779065759</t>
  </si>
  <si>
    <t>-1311131191</t>
  </si>
  <si>
    <t>-1813638131</t>
  </si>
  <si>
    <t>{41f77262-18c4-4bef-97b7-0004990dcc42}</t>
  </si>
  <si>
    <t>332</t>
  </si>
  <si>
    <t>Spomalovací prah na Vývojovej ul.</t>
  </si>
  <si>
    <t>SO 01</t>
  </si>
  <si>
    <t>SO01Spomalovací prah</t>
  </si>
  <si>
    <t>{e08f5bbc-8df3-4c46-b829-ed9acf440404}</t>
  </si>
  <si>
    <t>SO 01 - SO01Spomalovací prah</t>
  </si>
  <si>
    <t xml:space="preserve">    3 - Zvislé a kompletné konštrukcie</t>
  </si>
  <si>
    <t>113106121.S</t>
  </si>
  <si>
    <t>Rozoberanie dlažby, z betónových alebo kamenin. dlaždíc, dosiek alebo tvaroviek,  -0,13800t</t>
  </si>
  <si>
    <t>1486706705</t>
  </si>
  <si>
    <t>113107122.S</t>
  </si>
  <si>
    <t>Odstránenie krytu v ploche do 200 m2 z kameniva hrubého drveného, hr.100 do 200 mm,  -0,23500t</t>
  </si>
  <si>
    <t>-419104932</t>
  </si>
  <si>
    <t>-1271252593</t>
  </si>
  <si>
    <t>113107141.S</t>
  </si>
  <si>
    <t>Odstránenie krytu v ploche do 200 m2 asfaltového, hr. vrstvy do 50 mm,  -0,09800t-chodník</t>
  </si>
  <si>
    <t>-1962995933</t>
  </si>
  <si>
    <t>1084637415</t>
  </si>
  <si>
    <t>Frézovanie asf. podkladu alebo krytu bez prek., plochy do 500 m2, pruh š. do 0,5 m, hr. 80 mm  0,254 t</t>
  </si>
  <si>
    <t>-416366852</t>
  </si>
  <si>
    <t>122202201.S</t>
  </si>
  <si>
    <t>Odkopávka a prekopávka nezapažená pre cesty, v hornine 3 do 100 m3</t>
  </si>
  <si>
    <t>1247414024</t>
  </si>
  <si>
    <t>1322033040</t>
  </si>
  <si>
    <t>162502102.S</t>
  </si>
  <si>
    <t>Vodorovné premiestnenie výkopku pre diaľnice po spevnenej ceste z horniny tr.1-4 do 10000 m3 na vzdialenosť do 3000 m</t>
  </si>
  <si>
    <t>1231333595</t>
  </si>
  <si>
    <t>162502103.S</t>
  </si>
  <si>
    <t>Vodorovné premiestnenie výkopku pre diaľnice po spevnenej ceste z horniny tr.1-4 do 10000 m3, príplatok k cene za každých ďalšich a začatých 1000 m</t>
  </si>
  <si>
    <t>-259568086</t>
  </si>
  <si>
    <t>-371821355</t>
  </si>
  <si>
    <t>1188563415</t>
  </si>
  <si>
    <t>167101100.S</t>
  </si>
  <si>
    <t>Nakladanie výkopku tr.1-4 ručne</t>
  </si>
  <si>
    <t>2025912985</t>
  </si>
  <si>
    <t>Zvislé a kompletné konštrukcie</t>
  </si>
  <si>
    <t>311321512.S</t>
  </si>
  <si>
    <t>Betón nadzákladových múrov, železový (bez výstuže) tr. C 35/45</t>
  </si>
  <si>
    <t>848059306</t>
  </si>
  <si>
    <t>564851111.S</t>
  </si>
  <si>
    <t>Podklad zo štrkodrviny s rozprestretím a zhutnením, po zhutnení hr. 150 mm</t>
  </si>
  <si>
    <t>712697976</t>
  </si>
  <si>
    <t>Postrek asfaltový infiltračný s posypom kamenivom z asfaltu cestného v množstve 0,60 kg/m2 - chodník</t>
  </si>
  <si>
    <t>Postrek asfaltový spojovací bez posypu kamenivom z asfaltu cestného v množstve 0,50 kg/m2 -chodník</t>
  </si>
  <si>
    <t>577134111.S</t>
  </si>
  <si>
    <t>Asfaltový betón vrstva obrusná AC 8 O v pruhu š. do 3 m z nemodifik. asfaltu tr. II, po zhutnení hr. 40 mm</t>
  </si>
  <si>
    <t>2112287736</t>
  </si>
  <si>
    <t>577164311.S</t>
  </si>
  <si>
    <t>Asfaltový betón vrstva obrusná alebo ložná AC 16 v pruhu š. do 3 m z nemodifik. asfaltu tr. I, po zhutnení hr. 100 mm</t>
  </si>
  <si>
    <t>-2100710708</t>
  </si>
  <si>
    <t>582137111.S</t>
  </si>
  <si>
    <t>Kryt cementobetónový s povrchovou metličkovou úpravou hr. 200 mm</t>
  </si>
  <si>
    <t>1785825033</t>
  </si>
  <si>
    <t>596911161.S</t>
  </si>
  <si>
    <t>Kladenie betónovej zámkovej dlažby komunikácií pre peších hr. 80 mm pre peších do 50 m2 so zriadením lôžka z kameniva hr. 30 mm-predláždenie parkoviska</t>
  </si>
  <si>
    <t>1140343216</t>
  </si>
  <si>
    <t>914001111.S</t>
  </si>
  <si>
    <t>Osadenie a montáž cestnej zvislej dopravnej značky na stĺpik, stĺp, konzolu alebo objekt</t>
  </si>
  <si>
    <t>-2108524649</t>
  </si>
  <si>
    <t>404490008500.S</t>
  </si>
  <si>
    <t>Stĺpik Zn, rozmer 40x40 mm, dĺžka 3,5 m pre dopravné značky</t>
  </si>
  <si>
    <t>-790786526</t>
  </si>
  <si>
    <t>404410113395.S</t>
  </si>
  <si>
    <t>Dopravná značka, základný rozmer  retroreflexia RA3, pozinkovaná</t>
  </si>
  <si>
    <t>-1933990151</t>
  </si>
  <si>
    <t>766208188</t>
  </si>
  <si>
    <t>Kompletná dopravná značka základného rozmeru vrátane podstavca a stĺpa (20ksx10dní)</t>
  </si>
  <si>
    <t>536704790</t>
  </si>
  <si>
    <t>919716111.S</t>
  </si>
  <si>
    <t>Oceľová výstuž cementobet. krytu TEVYCED letis. plôch zo zvar. sietí KARI hmotnosť do 7,5 kg/m2</t>
  </si>
  <si>
    <t>-2125686255</t>
  </si>
  <si>
    <t>919723111.S</t>
  </si>
  <si>
    <t>Dilatačné škáry rezané v cementobet. kryte pozdĺžne rezanie škár šírky 2 až 5 mm</t>
  </si>
  <si>
    <t>1444692586</t>
  </si>
  <si>
    <t>919748111.S</t>
  </si>
  <si>
    <t>Vykonanie postreku, príp. zdrsnenie povrchu ochrannou emulziou</t>
  </si>
  <si>
    <t>321846842</t>
  </si>
  <si>
    <t>245690002200</t>
  </si>
  <si>
    <t>Náter uzatvárací PUR transparetný matný Sikafloor-356N, uzatváracie/pečatiace systémy na báze polyuretanových živíc, 10 kg</t>
  </si>
  <si>
    <t>-714491980</t>
  </si>
  <si>
    <t>283810004000</t>
  </si>
  <si>
    <t>Vlákno polypropylenové na zredukovanie tvorby trhlín vyvolaných napätiami a zmršťovaním v procese vytvrdzovania cementových poterov, REHAU</t>
  </si>
  <si>
    <t>1783685930</t>
  </si>
  <si>
    <t>935152744.S</t>
  </si>
  <si>
    <t>Osadenie odvodňovacieh žľabu  pre vysoké zaťaženie svetlej šírky 150 mm a s roštom triedy D 400</t>
  </si>
  <si>
    <t>-513039985</t>
  </si>
  <si>
    <t>286630072950.S</t>
  </si>
  <si>
    <t>Odvodňovací žľab  svetlá šírka 150 mm, liatinový kryt, štrbiny 18 mm, tr. D 400, aretácia</t>
  </si>
  <si>
    <t>1517023405</t>
  </si>
  <si>
    <t>-627673693</t>
  </si>
  <si>
    <t>-155404077</t>
  </si>
  <si>
    <t>-1033653813</t>
  </si>
  <si>
    <t>979087215R</t>
  </si>
  <si>
    <t>-376154810</t>
  </si>
  <si>
    <t>979087216</t>
  </si>
  <si>
    <t>Nakladanie na dopravné prostriedky pre vodorovnú dopravu vybúraných hmôt</t>
  </si>
  <si>
    <t>1285777260</t>
  </si>
  <si>
    <t>998224111.S</t>
  </si>
  <si>
    <t>Presun hmôt pre pozemné komunikácie s krytom monolitickým betónovým akejkoľvek dĺžky objektu</t>
  </si>
  <si>
    <t>-102220221</t>
  </si>
  <si>
    <t>Rekonštrukcia miestnych komunikácií v Rusovciach</t>
  </si>
  <si>
    <t>SO 02</t>
  </si>
  <si>
    <t>{81809b51-263c-43ab-be3c-aac9a7675774}</t>
  </si>
  <si>
    <t>331</t>
  </si>
  <si>
    <t>SO 1</t>
  </si>
  <si>
    <t>SO01 Úprava komunikácie a chodníka - ul. Pohraničníkov</t>
  </si>
  <si>
    <t>{1aa1daec-cae0-4862-ad37-1a7833282fdd}</t>
  </si>
  <si>
    <t>SO 1 - SO01 Úprava komunikácie a chodníka - ul. Pohraničníkov</t>
  </si>
  <si>
    <t>113152110.S</t>
  </si>
  <si>
    <t>Frézovanie asf. podkladu alebo krytu bez prek., plochy do 500 m2, pruh š. do 0,5 m, hr. do 30 mm  0,076 t</t>
  </si>
  <si>
    <t>604123899</t>
  </si>
  <si>
    <t>113152130.S</t>
  </si>
  <si>
    <t>Frézovanie asf. podkladu alebo krytu bez prek., plochy do 500 m2, pruh š. do 0,5 m, hr. 50 mm  0,127 t</t>
  </si>
  <si>
    <t>1642587378</t>
  </si>
  <si>
    <t>113307222.S</t>
  </si>
  <si>
    <t>Odstránenie podkladu v ploche nad 200 m2 z kameniva hrubého drveného, hr.100 do 200 mm,  -0,23500t</t>
  </si>
  <si>
    <t>-440412070</t>
  </si>
  <si>
    <t>113307231.S</t>
  </si>
  <si>
    <t>Odstránenie podkladu v ploche nad 200 m2 z betónu prostého, hr. vrstvy do 150 mm,  -0,22500t (209+51+14)</t>
  </si>
  <si>
    <t>-486278271</t>
  </si>
  <si>
    <t>113307241.S</t>
  </si>
  <si>
    <t>Odstránenie podkladu v ploche nad 200 m2 asfaltového, hr. vrstvy do 50 mm,  -0,09800t</t>
  </si>
  <si>
    <t>-1521573394</t>
  </si>
  <si>
    <t>113307243.S</t>
  </si>
  <si>
    <t>Odstránenie podkladu asfaltového v ploche nad 200 m2, hr.nad 100 do 150 mm,  -0,31600t</t>
  </si>
  <si>
    <t>-1556546874</t>
  </si>
  <si>
    <t>180402111.S</t>
  </si>
  <si>
    <t>Založenie trávnika parkového výsevom v rovine do 1:5</t>
  </si>
  <si>
    <t>739126302</t>
  </si>
  <si>
    <t>651386950</t>
  </si>
  <si>
    <t>181301302.S</t>
  </si>
  <si>
    <t>Rozprestretie ornice na svahu do sklonu 1:5, plocha do 500 m2, hr. do 150 mm</t>
  </si>
  <si>
    <t>-1652396745</t>
  </si>
  <si>
    <t>1008846129</t>
  </si>
  <si>
    <t>Podklad zo štrkodrviny s rozprestretím a zhutnením, po zhutnení hr. 200 mm (16)</t>
  </si>
  <si>
    <t>Podklad z kameniva stmeleného cementom s rozprestretím a zhutnením, CBGM C 8/10 (C 6/8), po zhutnení hr. 150 mm (393)</t>
  </si>
  <si>
    <t>567134113.S</t>
  </si>
  <si>
    <t>Podklad z podkladového betónu PB I tr. C 20/25 hr. 180 mm (14</t>
  </si>
  <si>
    <t>-1361509310</t>
  </si>
  <si>
    <t>Postrek asfaltový infiltračný s posypom kamenivom z asfaltu cestného v množstve 0,60 kg/m2 (14</t>
  </si>
  <si>
    <t>Postrek asfaltový spojovací bez posypu kamenivom z asfaltu cestného v množstve 0,50 kg/m2 (14+14+608+201+201</t>
  </si>
  <si>
    <t>Asfaltový betón vrstva obrusná AC 11 O v pruhu š. do 3 m z modifik. asfaltu tr. I, po zhutnení hr. 50 mm (14</t>
  </si>
  <si>
    <t>1859422489</t>
  </si>
  <si>
    <t>577154251.S</t>
  </si>
  <si>
    <t>Asfaltový betón vrstva obrusná AC 11 O v pruhu š. do 3 m z modifik. asfaltu tr. I, po zhutnení hr. 80 mm (608+201</t>
  </si>
  <si>
    <t>1280643077</t>
  </si>
  <si>
    <t>577164351.S</t>
  </si>
  <si>
    <t>Asfaltový betón vrstva obrusná alebo ložná AC 16 v pruhu š. do 3 m z modifik. asfaltu tr. I, po zhutnení hr. 70 mm (14+201</t>
  </si>
  <si>
    <t>1346088654</t>
  </si>
  <si>
    <t>577174411.S</t>
  </si>
  <si>
    <t>Asfaltový betón vrstva ložná AC 22 L v pruhu š. do 3 m z nemodifik. asfaltu tr. I, po zhutnení hr. 80 mm</t>
  </si>
  <si>
    <t>-1703116142</t>
  </si>
  <si>
    <t>596811311.S</t>
  </si>
  <si>
    <t>Kladenie betónovej prídlažby s vyplnením škár do lôžka z kameniva, veľ. do 0,09 m2 plochy od 50 do 100 m2</t>
  </si>
  <si>
    <t>-1104229343</t>
  </si>
  <si>
    <t>592460020400.S</t>
  </si>
  <si>
    <t>Prídlažba betónová, rozmer 500x250x80 mm, prírodná</t>
  </si>
  <si>
    <t>-6947931</t>
  </si>
  <si>
    <t>596911143.S</t>
  </si>
  <si>
    <t>Kladenie betónovej zámkovej dlažby komunikácií pre peších hr. 60 mm pre peších nad 100 do 300 m2 so zriadením lôžka z kameniva hr. 30 mm</t>
  </si>
  <si>
    <t>-1592627506</t>
  </si>
  <si>
    <t>592460009600</t>
  </si>
  <si>
    <t>Dlažba betónová rozmer 200x200x60 mm, sivá</t>
  </si>
  <si>
    <t>-1896463550</t>
  </si>
  <si>
    <t>916561112.S</t>
  </si>
  <si>
    <t>Osadenie záhonového alebo parkového obrubníka betón., do lôžka z bet. pros. tr. C 16/20 s bočnou oporou</t>
  </si>
  <si>
    <t>1658235475</t>
  </si>
  <si>
    <t>592170001800.S</t>
  </si>
  <si>
    <t>Obrubník parkový, lxšxv 1000x80x250 mm, prírodný</t>
  </si>
  <si>
    <t>1963878420</t>
  </si>
  <si>
    <t>917733111.S</t>
  </si>
  <si>
    <t>Osadenie betón. obrubníka bezbariérového do lôžka z betónu prosteho tr. C 30/37,š.do 400 mm</t>
  </si>
  <si>
    <t>-924780757</t>
  </si>
  <si>
    <t>592170002400.S</t>
  </si>
  <si>
    <t>Obrubník cestný nábehový, lxšxv 1000x200x150(100) mm</t>
  </si>
  <si>
    <t>1467045792</t>
  </si>
  <si>
    <t>Rekonštrukcia miestnej komunikácie - ul. Pohraničníkov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</si>
</sst>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8"/>
      <name val="Arial CE"/>
      <family val="2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u/>
      <sz val="11"/>
      <color theme="10"/>
      <name val="Calibri"/>
      <scheme val="minor"/>
    </font>
    <font>
      <sz val="18"/>
      <color theme="10"/>
      <name val="Wingdings 2"/>
    </font>
    <font>
      <sz val="11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1" fillId="0" borderId="0"/>
  </cellStyleXfs>
  <cellXfs count="3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4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12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4" fillId="0" borderId="14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4" fontId="14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center" vertical="center"/>
    </xf>
    <xf numFmtId="4" fontId="12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20" xfId="0" applyFont="1" applyBorder="1" applyAlignment="1">
      <alignment horizontal="left" vertical="center"/>
    </xf>
    <xf numFmtId="0" fontId="28" fillId="0" borderId="20" xfId="0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20" xfId="0" applyFont="1" applyBorder="1" applyAlignment="1">
      <alignment horizontal="left" vertical="center"/>
    </xf>
    <xf numFmtId="0" fontId="29" fillId="0" borderId="20" xfId="0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167" fontId="18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167" fontId="31" fillId="0" borderId="0" xfId="0" applyNumberFormat="1" applyFont="1" applyAlignment="1">
      <alignment vertical="center"/>
    </xf>
    <xf numFmtId="0" fontId="32" fillId="0" borderId="0" xfId="0" applyFont="1"/>
    <xf numFmtId="0" fontId="32" fillId="0" borderId="3" xfId="0" applyFont="1" applyBorder="1"/>
    <xf numFmtId="0" fontId="32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167" fontId="28" fillId="0" borderId="0" xfId="0" applyNumberFormat="1" applyFont="1"/>
    <xf numFmtId="0" fontId="32" fillId="0" borderId="14" xfId="0" applyFont="1" applyBorder="1"/>
    <xf numFmtId="166" fontId="32" fillId="0" borderId="0" xfId="0" applyNumberFormat="1" applyFont="1"/>
    <xf numFmtId="166" fontId="32" fillId="0" borderId="15" xfId="0" applyNumberFormat="1" applyFont="1" applyBorder="1"/>
    <xf numFmtId="0" fontId="32" fillId="0" borderId="0" xfId="0" applyFont="1" applyAlignment="1">
      <alignment horizontal="center"/>
    </xf>
    <xf numFmtId="167" fontId="32" fillId="0" borderId="0" xfId="0" applyNumberFormat="1" applyFont="1" applyAlignment="1">
      <alignment vertical="center"/>
    </xf>
    <xf numFmtId="0" fontId="29" fillId="0" borderId="0" xfId="0" applyFont="1" applyAlignment="1">
      <alignment horizontal="left"/>
    </xf>
    <xf numFmtId="167" fontId="29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6" fillId="0" borderId="22" xfId="0" applyFont="1" applyBorder="1" applyAlignment="1">
      <alignment horizontal="center" vertical="center"/>
    </xf>
    <xf numFmtId="49" fontId="16" fillId="0" borderId="22" xfId="0" applyNumberFormat="1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 wrapText="1"/>
    </xf>
    <xf numFmtId="167" fontId="16" fillId="0" borderId="22" xfId="0" applyNumberFormat="1" applyFont="1" applyBorder="1" applyAlignment="1">
      <alignment vertical="center"/>
    </xf>
    <xf numFmtId="167" fontId="16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15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167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166" fontId="17" fillId="0" borderId="20" xfId="0" applyNumberFormat="1" applyFont="1" applyBorder="1" applyAlignment="1">
      <alignment vertical="center"/>
    </xf>
    <xf numFmtId="166" fontId="17" fillId="0" borderId="21" xfId="0" applyNumberFormat="1" applyFont="1" applyBorder="1" applyAlignment="1">
      <alignment vertical="center"/>
    </xf>
    <xf numFmtId="0" fontId="2" fillId="0" borderId="0" xfId="2" applyFont="1" applyAlignment="1">
      <alignment horizontal="left" vertical="center"/>
    </xf>
    <xf numFmtId="0" fontId="1" fillId="0" borderId="0" xfId="2"/>
    <xf numFmtId="0" fontId="1" fillId="0" borderId="0" xfId="2" applyAlignment="1">
      <alignment horizontal="left" vertical="center"/>
    </xf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4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vertical="top"/>
    </xf>
    <xf numFmtId="0" fontId="7" fillId="0" borderId="0" xfId="2" applyFont="1" applyAlignment="1">
      <alignment horizontal="left" vertical="top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" fillId="0" borderId="4" xfId="2" applyBorder="1"/>
    <xf numFmtId="0" fontId="1" fillId="0" borderId="0" xfId="2" applyAlignment="1">
      <alignment vertical="center"/>
    </xf>
    <xf numFmtId="0" fontId="1" fillId="0" borderId="3" xfId="2" applyBorder="1" applyAlignment="1">
      <alignment vertical="center"/>
    </xf>
    <xf numFmtId="0" fontId="8" fillId="0" borderId="5" xfId="2" applyFont="1" applyBorder="1" applyAlignment="1">
      <alignment horizontal="left" vertical="center"/>
    </xf>
    <xf numFmtId="0" fontId="1" fillId="0" borderId="5" xfId="2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3" xfId="2" applyFont="1" applyBorder="1" applyAlignment="1">
      <alignment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1" fillId="3" borderId="0" xfId="2" applyFill="1" applyAlignment="1">
      <alignment vertical="center"/>
    </xf>
    <xf numFmtId="0" fontId="12" fillId="3" borderId="6" xfId="2" applyFont="1" applyFill="1" applyBorder="1" applyAlignment="1">
      <alignment horizontal="left" vertical="center"/>
    </xf>
    <xf numFmtId="0" fontId="1" fillId="3" borderId="7" xfId="2" applyFill="1" applyBorder="1" applyAlignment="1">
      <alignment vertical="center"/>
    </xf>
    <xf numFmtId="0" fontId="12" fillId="3" borderId="7" xfId="2" applyFont="1" applyFill="1" applyBorder="1" applyAlignment="1">
      <alignment horizontal="center" vertical="center"/>
    </xf>
    <xf numFmtId="0" fontId="13" fillId="0" borderId="4" xfId="2" applyFont="1" applyBorder="1" applyAlignment="1">
      <alignment horizontal="left" vertical="center"/>
    </xf>
    <xf numFmtId="0" fontId="1" fillId="0" borderId="4" xfId="2" applyBorder="1" applyAlignment="1">
      <alignment vertical="center"/>
    </xf>
    <xf numFmtId="0" fontId="5" fillId="0" borderId="5" xfId="2" applyFont="1" applyBorder="1" applyAlignment="1">
      <alignment horizontal="left" vertical="center"/>
    </xf>
    <xf numFmtId="0" fontId="1" fillId="0" borderId="9" xfId="2" applyBorder="1" applyAlignment="1">
      <alignment vertical="center"/>
    </xf>
    <xf numFmtId="0" fontId="1" fillId="0" borderId="10" xfId="2" applyBorder="1" applyAlignment="1">
      <alignment vertical="center"/>
    </xf>
    <xf numFmtId="0" fontId="1" fillId="0" borderId="1" xfId="2" applyBorder="1" applyAlignment="1">
      <alignment vertical="center"/>
    </xf>
    <xf numFmtId="0" fontId="1" fillId="0" borderId="2" xfId="2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" fillId="0" borderId="12" xfId="2" applyBorder="1" applyAlignment="1">
      <alignment vertical="center"/>
    </xf>
    <xf numFmtId="0" fontId="1" fillId="0" borderId="13" xfId="2" applyBorder="1" applyAlignment="1">
      <alignment vertical="center"/>
    </xf>
    <xf numFmtId="0" fontId="1" fillId="0" borderId="15" xfId="2" applyBorder="1" applyAlignment="1">
      <alignment vertical="center"/>
    </xf>
    <xf numFmtId="0" fontId="1" fillId="4" borderId="7" xfId="2" applyFill="1" applyBorder="1" applyAlignment="1">
      <alignment vertical="center"/>
    </xf>
    <xf numFmtId="0" fontId="16" fillId="4" borderId="0" xfId="2" applyFont="1" applyFill="1" applyAlignment="1">
      <alignment horizontal="center" vertical="center"/>
    </xf>
    <xf numFmtId="0" fontId="17" fillId="0" borderId="16" xfId="2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" fillId="0" borderId="11" xfId="2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3" xfId="2" applyFont="1" applyBorder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4" fontId="14" fillId="0" borderId="14" xfId="2" applyNumberFormat="1" applyFont="1" applyBorder="1" applyAlignment="1">
      <alignment vertical="center"/>
    </xf>
    <xf numFmtId="4" fontId="14" fillId="0" borderId="0" xfId="2" applyNumberFormat="1" applyFont="1" applyAlignment="1">
      <alignment vertical="center"/>
    </xf>
    <xf numFmtId="166" fontId="14" fillId="0" borderId="0" xfId="2" applyNumberFormat="1" applyFont="1" applyAlignment="1">
      <alignment vertical="center"/>
    </xf>
    <xf numFmtId="4" fontId="14" fillId="0" borderId="15" xfId="2" applyNumberFormat="1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22" fillId="0" borderId="3" xfId="2" applyFont="1" applyBorder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4" fontId="25" fillId="0" borderId="19" xfId="2" applyNumberFormat="1" applyFont="1" applyBorder="1" applyAlignment="1">
      <alignment vertical="center"/>
    </xf>
    <xf numFmtId="4" fontId="25" fillId="0" borderId="20" xfId="2" applyNumberFormat="1" applyFont="1" applyBorder="1" applyAlignment="1">
      <alignment vertical="center"/>
    </xf>
    <xf numFmtId="166" fontId="25" fillId="0" borderId="20" xfId="2" applyNumberFormat="1" applyFont="1" applyBorder="1" applyAlignment="1">
      <alignment vertical="center"/>
    </xf>
    <xf numFmtId="4" fontId="25" fillId="0" borderId="21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4" fontId="25" fillId="0" borderId="0" xfId="2" applyNumberFormat="1" applyFont="1" applyAlignment="1">
      <alignment vertical="center"/>
    </xf>
    <xf numFmtId="166" fontId="25" fillId="0" borderId="0" xfId="2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3" borderId="7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0" fontId="1" fillId="0" borderId="0" xfId="2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top" wrapText="1"/>
    </xf>
    <xf numFmtId="0" fontId="6" fillId="0" borderId="0" xfId="2" applyFont="1" applyAlignment="1">
      <alignment horizontal="left" vertical="center" wrapText="1"/>
    </xf>
    <xf numFmtId="4" fontId="8" fillId="0" borderId="5" xfId="2" applyNumberFormat="1" applyFont="1" applyBorder="1" applyAlignment="1">
      <alignment vertical="center"/>
    </xf>
    <xf numFmtId="0" fontId="1" fillId="0" borderId="5" xfId="2" applyBorder="1" applyAlignment="1">
      <alignment vertical="center"/>
    </xf>
    <xf numFmtId="164" fontId="9" fillId="0" borderId="0" xfId="2" applyNumberFormat="1" applyFont="1" applyAlignment="1">
      <alignment horizontal="left" vertical="center"/>
    </xf>
    <xf numFmtId="0" fontId="9" fillId="0" borderId="0" xfId="2" applyFont="1" applyAlignment="1">
      <alignment vertical="center"/>
    </xf>
    <xf numFmtId="4" fontId="10" fillId="0" borderId="0" xfId="2" applyNumberFormat="1" applyFont="1" applyAlignment="1">
      <alignment vertical="center"/>
    </xf>
    <xf numFmtId="164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vertical="center"/>
    </xf>
    <xf numFmtId="4" fontId="11" fillId="0" borderId="0" xfId="2" applyNumberFormat="1" applyFont="1" applyAlignment="1">
      <alignment vertical="center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vertical="center"/>
    </xf>
    <xf numFmtId="0" fontId="12" fillId="3" borderId="7" xfId="2" applyFont="1" applyFill="1" applyBorder="1" applyAlignment="1">
      <alignment horizontal="left" vertical="center"/>
    </xf>
    <xf numFmtId="0" fontId="1" fillId="3" borderId="7" xfId="2" applyFill="1" applyBorder="1" applyAlignment="1">
      <alignment vertical="center"/>
    </xf>
    <xf numFmtId="4" fontId="12" fillId="3" borderId="7" xfId="2" applyNumberFormat="1" applyFont="1" applyFill="1" applyBorder="1" applyAlignment="1">
      <alignment vertical="center"/>
    </xf>
    <xf numFmtId="0" fontId="1" fillId="3" borderId="8" xfId="2" applyFill="1" applyBorder="1" applyAlignment="1">
      <alignment vertical="center"/>
    </xf>
    <xf numFmtId="165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5" fillId="0" borderId="14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6" fillId="4" borderId="6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left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right" vertical="center"/>
    </xf>
    <xf numFmtId="0" fontId="16" fillId="4" borderId="8" xfId="2" applyFont="1" applyFill="1" applyBorder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4" fontId="18" fillId="0" borderId="0" xfId="2" applyNumberFormat="1" applyFont="1" applyAlignment="1">
      <alignment vertical="center"/>
    </xf>
    <xf numFmtId="0" fontId="23" fillId="0" borderId="0" xfId="2" applyFont="1" applyAlignment="1">
      <alignment horizontal="left" vertical="center" wrapText="1"/>
    </xf>
    <xf numFmtId="4" fontId="24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4" fontId="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12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left" vertical="center"/>
    </xf>
    <xf numFmtId="4" fontId="18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3">
    <cellStyle name="Hypertextové prepojenie" xfId="1" builtinId="8"/>
    <cellStyle name="Normálne" xfId="0" builtinId="0"/>
    <cellStyle name="Normáln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ka/Documents/PROJEKTY_VO/VO_Janka_Milcova_konzultacie/Rekon&#353;trukcia_ciest_Rusovce/Projekt+rozpo&#269;et%20a%20VV/V&#253;kaz%20v&#253;mer/Rekon&#353;trukcia%20MK%20na%20Coln&#237;ckej%20ul-&#269;as&#35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ilcova/Desktop/Pracovn&#233;%20dokumenty/Rekon&#353;trukcia%20komunik&#225;ci&#237;%20v%20Rusovciach/V&#253;kaz%20v&#253;mer/Rekon&#353;trukcia%20MK%20na%20Coln&#237;ckej%20ul-&#269;as&#357;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ilcova/Desktop/Pracovn&#233;%20dokumenty/Rekon&#353;trukcia%20komunik&#225;ci&#237;%20v%20Rusovciach/V&#253;kaz%20v&#253;mer/Rekon&#353;trukcia%20cyklochodn&#237;ka%20na%20Irkutskej%20u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ilcova/Desktop/Pracovn&#233;%20dokumenty/Rekon&#353;trukcia%20komunik&#225;ci&#237;%20v%20Rusovciach/zahodi&#357;/V&#253;kaz%20v&#253;mer/Rekon&#353;trukcia%20MK%20na%20ul.%20Phrani&#269;n&#237;ko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ilcova/Desktop/Pracovn&#233;%20dokumenty/Rekon&#353;trukcia%20komunik&#225;ci&#237;%20v%20Rusovciach/V&#253;kaz%20v&#253;mer/Spomalovac&#237;%20prah%20na%20V&#253;vojovej%20ul.-v&#253;m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SO 1.1 - Rekonštrukcia mi..."/>
    </sheetNames>
    <sheetDataSet>
      <sheetData sheetId="0">
        <row r="6">
          <cell r="K6" t="str">
            <v>Rekonštrukcia miestnej komunikácie na Colníckej ul.-časťA</v>
          </cell>
        </row>
      </sheetData>
      <sheetData sheetId="1">
        <row r="30">
          <cell r="J30">
            <v>0</v>
          </cell>
        </row>
        <row r="33">
          <cell r="F33">
            <v>0</v>
          </cell>
          <cell r="J33">
            <v>0</v>
          </cell>
        </row>
        <row r="34">
          <cell r="F34">
            <v>0</v>
          </cell>
          <cell r="J34">
            <v>0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24">
          <cell r="P124">
            <v>1117.1867670000001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SO 1.1 - Rekonštrukcia mi..."/>
    </sheetNames>
    <sheetDataSet>
      <sheetData sheetId="0">
        <row r="6">
          <cell r="K6" t="str">
            <v>Rekonštrukcia miestnej komunikácie na Colníckej ul.-časťA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>
        <row r="30">
          <cell r="J30">
            <v>0</v>
          </cell>
        </row>
        <row r="33">
          <cell r="F33">
            <v>0</v>
          </cell>
          <cell r="J33">
            <v>0</v>
          </cell>
        </row>
        <row r="34">
          <cell r="F34">
            <v>0</v>
          </cell>
          <cell r="J34">
            <v>0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24">
          <cell r="P124">
            <v>1117.1867670000001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SO 2 - Rekonštrukcia cykl..."/>
    </sheetNames>
    <sheetDataSet>
      <sheetData sheetId="0">
        <row r="6">
          <cell r="K6" t="str">
            <v>Rekonštrukcia cyklochodníka na Irkutskej ul.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>
        <row r="30">
          <cell r="J30">
            <v>0</v>
          </cell>
        </row>
        <row r="33">
          <cell r="F33">
            <v>0</v>
          </cell>
          <cell r="J33">
            <v>0</v>
          </cell>
        </row>
        <row r="34">
          <cell r="F34">
            <v>0</v>
          </cell>
          <cell r="J34">
            <v>0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22">
          <cell r="P122">
            <v>202.32644099999999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SO 1 - SO01 Úprava komuni..."/>
    </sheetNames>
    <sheetDataSet>
      <sheetData sheetId="0">
        <row r="6">
          <cell r="K6" t="str">
            <v>Rekonštrukcia miestnej komunikácie - ul. Phraničníkov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>
        <row r="30">
          <cell r="J30">
            <v>0</v>
          </cell>
        </row>
        <row r="33">
          <cell r="F33">
            <v>0</v>
          </cell>
          <cell r="J33">
            <v>0</v>
          </cell>
        </row>
        <row r="34">
          <cell r="F34">
            <v>0</v>
          </cell>
          <cell r="J34">
            <v>0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22">
          <cell r="P122">
            <v>1174.096008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SO 01 - SO01Spomalovací prah"/>
    </sheetNames>
    <sheetDataSet>
      <sheetData sheetId="0">
        <row r="6">
          <cell r="K6" t="str">
            <v>Spomalovací prah na Vývojovej ul.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>
        <row r="30">
          <cell r="J30">
            <v>0</v>
          </cell>
        </row>
        <row r="33">
          <cell r="F33">
            <v>0</v>
          </cell>
          <cell r="J33">
            <v>0</v>
          </cell>
        </row>
        <row r="34">
          <cell r="F34">
            <v>0</v>
          </cell>
          <cell r="J34">
            <v>0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22">
          <cell r="P122">
            <v>166.45963399999999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>
      <selection activeCell="AI54" sqref="AI54"/>
    </sheetView>
  </sheetViews>
  <sheetFormatPr defaultColWidth="11.28515625" defaultRowHeight="10.199999999999999"/>
  <cols>
    <col min="1" max="1" width="8.7109375" style="157" customWidth="1"/>
    <col min="2" max="2" width="1.7109375" style="157" customWidth="1"/>
    <col min="3" max="3" width="4.28515625" style="157" customWidth="1"/>
    <col min="4" max="33" width="2.7109375" style="157" customWidth="1"/>
    <col min="34" max="34" width="3.42578125" style="157" customWidth="1"/>
    <col min="35" max="35" width="33.28515625" style="157" customWidth="1"/>
    <col min="36" max="37" width="2.7109375" style="157" customWidth="1"/>
    <col min="38" max="38" width="8.7109375" style="157" customWidth="1"/>
    <col min="39" max="39" width="3.42578125" style="157" customWidth="1"/>
    <col min="40" max="40" width="14" style="157" customWidth="1"/>
    <col min="41" max="41" width="7.85546875" style="157" customWidth="1"/>
    <col min="42" max="42" width="4.28515625" style="157" customWidth="1"/>
    <col min="43" max="43" width="16.42578125" style="157" hidden="1" customWidth="1"/>
    <col min="44" max="44" width="14.28515625" style="157" customWidth="1"/>
    <col min="45" max="47" width="27.140625" style="157" hidden="1" customWidth="1"/>
    <col min="48" max="49" width="22.7109375" style="157" hidden="1" customWidth="1"/>
    <col min="50" max="51" width="26.28515625" style="157" hidden="1" customWidth="1"/>
    <col min="52" max="52" width="22.7109375" style="157" hidden="1" customWidth="1"/>
    <col min="53" max="53" width="20.140625" style="157" hidden="1" customWidth="1"/>
    <col min="54" max="54" width="26.28515625" style="157" hidden="1" customWidth="1"/>
    <col min="55" max="55" width="22.7109375" style="157" hidden="1" customWidth="1"/>
    <col min="56" max="56" width="20.140625" style="157" hidden="1" customWidth="1"/>
    <col min="57" max="57" width="69.7109375" style="157" customWidth="1"/>
    <col min="58" max="16384" width="11.28515625" style="157"/>
  </cols>
  <sheetData>
    <row r="1" spans="1:74">
      <c r="A1" s="156" t="s">
        <v>0</v>
      </c>
      <c r="AZ1" s="156" t="s">
        <v>1</v>
      </c>
      <c r="BA1" s="156" t="s">
        <v>2</v>
      </c>
      <c r="BB1" s="156" t="s">
        <v>1</v>
      </c>
      <c r="BT1" s="156"/>
      <c r="BU1" s="156"/>
      <c r="BV1" s="156"/>
    </row>
    <row r="2" spans="1:74" ht="37.049999999999997" customHeight="1">
      <c r="AR2" s="244" t="s">
        <v>4</v>
      </c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S2" s="158"/>
      <c r="BT2" s="158"/>
    </row>
    <row r="3" spans="1:74" ht="7.05" customHeight="1">
      <c r="B3" s="159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1"/>
      <c r="BS3" s="158"/>
      <c r="BT3" s="158"/>
    </row>
    <row r="4" spans="1:74" ht="25.05" customHeight="1">
      <c r="B4" s="161"/>
      <c r="D4" s="162" t="s">
        <v>7</v>
      </c>
      <c r="AR4" s="161"/>
      <c r="AS4" s="163" t="s">
        <v>8</v>
      </c>
      <c r="BS4" s="158"/>
    </row>
    <row r="5" spans="1:74" ht="12" customHeight="1">
      <c r="B5" s="161"/>
      <c r="D5" s="164" t="s">
        <v>9</v>
      </c>
      <c r="K5" s="246" t="s">
        <v>10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R5" s="161"/>
      <c r="BS5" s="158"/>
    </row>
    <row r="6" spans="1:74" ht="37.049999999999997" customHeight="1">
      <c r="B6" s="161"/>
      <c r="D6" s="165" t="s">
        <v>11</v>
      </c>
      <c r="K6" s="247" t="s">
        <v>518</v>
      </c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R6" s="161"/>
      <c r="BS6" s="158"/>
    </row>
    <row r="7" spans="1:74" ht="12" customHeight="1">
      <c r="B7" s="161"/>
      <c r="D7" s="166" t="s">
        <v>13</v>
      </c>
      <c r="K7" s="167" t="s">
        <v>1</v>
      </c>
      <c r="AK7" s="166" t="s">
        <v>14</v>
      </c>
      <c r="AN7" s="167" t="s">
        <v>1</v>
      </c>
      <c r="AR7" s="161"/>
      <c r="BS7" s="158"/>
    </row>
    <row r="8" spans="1:74" ht="12" customHeight="1">
      <c r="B8" s="161"/>
      <c r="D8" s="166" t="s">
        <v>15</v>
      </c>
      <c r="K8" s="167" t="s">
        <v>16</v>
      </c>
      <c r="AK8" s="166" t="s">
        <v>17</v>
      </c>
      <c r="AN8" s="167"/>
      <c r="AR8" s="161"/>
      <c r="BS8" s="158"/>
    </row>
    <row r="9" spans="1:74" ht="14.55" customHeight="1">
      <c r="B9" s="161"/>
      <c r="AR9" s="161"/>
      <c r="BS9" s="158"/>
    </row>
    <row r="10" spans="1:74" ht="12" customHeight="1">
      <c r="B10" s="161"/>
      <c r="D10" s="166" t="s">
        <v>18</v>
      </c>
      <c r="AK10" s="166" t="s">
        <v>19</v>
      </c>
      <c r="AN10" s="167" t="s">
        <v>1</v>
      </c>
      <c r="AR10" s="161"/>
      <c r="BS10" s="158"/>
    </row>
    <row r="11" spans="1:74" ht="18.45" customHeight="1">
      <c r="B11" s="161"/>
      <c r="E11" s="167" t="s">
        <v>16</v>
      </c>
      <c r="AK11" s="166" t="s">
        <v>20</v>
      </c>
      <c r="AN11" s="167" t="s">
        <v>1</v>
      </c>
      <c r="AR11" s="161"/>
      <c r="BS11" s="158"/>
    </row>
    <row r="12" spans="1:74" ht="7.05" customHeight="1">
      <c r="B12" s="161"/>
      <c r="AR12" s="161"/>
      <c r="BS12" s="158"/>
    </row>
    <row r="13" spans="1:74" ht="12" customHeight="1">
      <c r="B13" s="161"/>
      <c r="D13" s="166" t="s">
        <v>21</v>
      </c>
      <c r="AK13" s="166" t="s">
        <v>19</v>
      </c>
      <c r="AN13" s="167" t="s">
        <v>1</v>
      </c>
      <c r="AR13" s="161"/>
      <c r="BS13" s="158"/>
    </row>
    <row r="14" spans="1:74" ht="13.2">
      <c r="B14" s="161"/>
      <c r="E14" s="167" t="s">
        <v>16</v>
      </c>
      <c r="AK14" s="166" t="s">
        <v>20</v>
      </c>
      <c r="AN14" s="167" t="s">
        <v>1</v>
      </c>
      <c r="AR14" s="161"/>
      <c r="BS14" s="158"/>
    </row>
    <row r="15" spans="1:74" ht="7.05" customHeight="1">
      <c r="B15" s="161"/>
      <c r="AR15" s="161"/>
      <c r="BS15" s="158"/>
    </row>
    <row r="16" spans="1:74" ht="12" customHeight="1">
      <c r="B16" s="161"/>
      <c r="D16" s="166" t="s">
        <v>22</v>
      </c>
      <c r="AK16" s="166" t="s">
        <v>19</v>
      </c>
      <c r="AN16" s="167" t="s">
        <v>1</v>
      </c>
      <c r="AR16" s="161"/>
      <c r="BS16" s="158"/>
    </row>
    <row r="17" spans="2:71" ht="18.45" customHeight="1">
      <c r="B17" s="161"/>
      <c r="E17" s="167" t="s">
        <v>16</v>
      </c>
      <c r="AK17" s="166" t="s">
        <v>20</v>
      </c>
      <c r="AN17" s="167" t="s">
        <v>1</v>
      </c>
      <c r="AR17" s="161"/>
      <c r="BS17" s="158"/>
    </row>
    <row r="18" spans="2:71" ht="7.05" customHeight="1">
      <c r="B18" s="161"/>
      <c r="AR18" s="161"/>
      <c r="BS18" s="158"/>
    </row>
    <row r="19" spans="2:71" ht="12" customHeight="1">
      <c r="B19" s="161"/>
      <c r="D19" s="166" t="s">
        <v>25</v>
      </c>
      <c r="AK19" s="166" t="s">
        <v>19</v>
      </c>
      <c r="AN19" s="167" t="s">
        <v>1</v>
      </c>
      <c r="AR19" s="161"/>
      <c r="BS19" s="158"/>
    </row>
    <row r="20" spans="2:71" ht="18.45" customHeight="1">
      <c r="B20" s="161"/>
      <c r="E20" s="167" t="s">
        <v>16</v>
      </c>
      <c r="AK20" s="166" t="s">
        <v>20</v>
      </c>
      <c r="AN20" s="167" t="s">
        <v>1</v>
      </c>
      <c r="AR20" s="161"/>
      <c r="BS20" s="158"/>
    </row>
    <row r="21" spans="2:71" ht="7.05" customHeight="1">
      <c r="B21" s="161"/>
      <c r="AR21" s="161"/>
    </row>
    <row r="22" spans="2:71" ht="12" customHeight="1">
      <c r="B22" s="161"/>
      <c r="D22" s="166" t="s">
        <v>26</v>
      </c>
      <c r="AR22" s="161"/>
    </row>
    <row r="23" spans="2:71" ht="16.5" customHeight="1">
      <c r="B23" s="161"/>
      <c r="E23" s="248" t="s">
        <v>1</v>
      </c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R23" s="161"/>
    </row>
    <row r="24" spans="2:71" ht="7.05" customHeight="1">
      <c r="B24" s="161"/>
      <c r="AR24" s="161"/>
    </row>
    <row r="25" spans="2:71" ht="7.05" customHeight="1">
      <c r="B25" s="161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R25" s="161"/>
    </row>
    <row r="26" spans="2:71" s="169" customFormat="1" ht="25.95" customHeight="1">
      <c r="B26" s="170"/>
      <c r="D26" s="171" t="s">
        <v>27</v>
      </c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249">
        <f>AG94</f>
        <v>0</v>
      </c>
      <c r="AL26" s="250"/>
      <c r="AM26" s="250"/>
      <c r="AN26" s="250"/>
      <c r="AO26" s="250"/>
      <c r="AR26" s="170"/>
    </row>
    <row r="27" spans="2:71" s="169" customFormat="1" ht="7.05" customHeight="1">
      <c r="B27" s="170"/>
      <c r="AR27" s="170"/>
    </row>
    <row r="28" spans="2:71" s="169" customFormat="1" ht="13.2">
      <c r="B28" s="170"/>
      <c r="L28" s="243" t="s">
        <v>28</v>
      </c>
      <c r="M28" s="243"/>
      <c r="N28" s="243"/>
      <c r="O28" s="243"/>
      <c r="P28" s="243"/>
      <c r="W28" s="243" t="s">
        <v>29</v>
      </c>
      <c r="X28" s="243"/>
      <c r="Y28" s="243"/>
      <c r="Z28" s="243"/>
      <c r="AA28" s="243"/>
      <c r="AB28" s="243"/>
      <c r="AC28" s="243"/>
      <c r="AD28" s="243"/>
      <c r="AE28" s="243"/>
      <c r="AK28" s="243" t="s">
        <v>30</v>
      </c>
      <c r="AL28" s="243"/>
      <c r="AM28" s="243"/>
      <c r="AN28" s="243"/>
      <c r="AO28" s="243"/>
      <c r="AR28" s="170"/>
    </row>
    <row r="29" spans="2:71" s="173" customFormat="1" ht="14.55" customHeight="1">
      <c r="B29" s="174"/>
      <c r="D29" s="166" t="s">
        <v>31</v>
      </c>
      <c r="F29" s="175" t="s">
        <v>32</v>
      </c>
      <c r="L29" s="251">
        <v>0.2</v>
      </c>
      <c r="M29" s="252"/>
      <c r="N29" s="252"/>
      <c r="O29" s="252"/>
      <c r="P29" s="252"/>
      <c r="Q29" s="176"/>
      <c r="R29" s="176"/>
      <c r="S29" s="176"/>
      <c r="T29" s="176"/>
      <c r="U29" s="176"/>
      <c r="V29" s="176"/>
      <c r="W29" s="253">
        <f>ROUND(AZ94, 2)</f>
        <v>0</v>
      </c>
      <c r="X29" s="252"/>
      <c r="Y29" s="252"/>
      <c r="Z29" s="252"/>
      <c r="AA29" s="252"/>
      <c r="AB29" s="252"/>
      <c r="AC29" s="252"/>
      <c r="AD29" s="252"/>
      <c r="AE29" s="252"/>
      <c r="AF29" s="176"/>
      <c r="AG29" s="176"/>
      <c r="AH29" s="176"/>
      <c r="AI29" s="176"/>
      <c r="AJ29" s="176"/>
      <c r="AK29" s="253">
        <f>ROUND(AV94, 2)</f>
        <v>0</v>
      </c>
      <c r="AL29" s="252"/>
      <c r="AM29" s="252"/>
      <c r="AN29" s="252"/>
      <c r="AO29" s="252"/>
      <c r="AP29" s="176"/>
      <c r="AQ29" s="176"/>
      <c r="AR29" s="177"/>
      <c r="AS29" s="176"/>
      <c r="AT29" s="176"/>
      <c r="AU29" s="176"/>
      <c r="AV29" s="176"/>
      <c r="AW29" s="176"/>
      <c r="AX29" s="176"/>
      <c r="AY29" s="176"/>
      <c r="AZ29" s="176"/>
    </row>
    <row r="30" spans="2:71" s="173" customFormat="1" ht="14.55" customHeight="1">
      <c r="B30" s="174"/>
      <c r="F30" s="175" t="s">
        <v>33</v>
      </c>
      <c r="L30" s="254">
        <v>0.2</v>
      </c>
      <c r="M30" s="255"/>
      <c r="N30" s="255"/>
      <c r="O30" s="255"/>
      <c r="P30" s="255"/>
      <c r="W30" s="256">
        <f>ROUND(BA94, 2)</f>
        <v>0</v>
      </c>
      <c r="X30" s="255"/>
      <c r="Y30" s="255"/>
      <c r="Z30" s="255"/>
      <c r="AA30" s="255"/>
      <c r="AB30" s="255"/>
      <c r="AC30" s="255"/>
      <c r="AD30" s="255"/>
      <c r="AE30" s="255"/>
      <c r="AK30" s="256">
        <f>ROUND(AW94, 2)</f>
        <v>0</v>
      </c>
      <c r="AL30" s="255"/>
      <c r="AM30" s="255"/>
      <c r="AN30" s="255"/>
      <c r="AO30" s="255"/>
      <c r="AR30" s="174"/>
    </row>
    <row r="31" spans="2:71" s="173" customFormat="1" ht="14.55" hidden="1" customHeight="1">
      <c r="B31" s="174"/>
      <c r="F31" s="166" t="s">
        <v>34</v>
      </c>
      <c r="L31" s="254">
        <v>0.2</v>
      </c>
      <c r="M31" s="255"/>
      <c r="N31" s="255"/>
      <c r="O31" s="255"/>
      <c r="P31" s="255"/>
      <c r="W31" s="256">
        <f>ROUND(BB94, 2)</f>
        <v>0</v>
      </c>
      <c r="X31" s="255"/>
      <c r="Y31" s="255"/>
      <c r="Z31" s="255"/>
      <c r="AA31" s="255"/>
      <c r="AB31" s="255"/>
      <c r="AC31" s="255"/>
      <c r="AD31" s="255"/>
      <c r="AE31" s="255"/>
      <c r="AK31" s="256">
        <v>0</v>
      </c>
      <c r="AL31" s="255"/>
      <c r="AM31" s="255"/>
      <c r="AN31" s="255"/>
      <c r="AO31" s="255"/>
      <c r="AR31" s="174"/>
    </row>
    <row r="32" spans="2:71" s="173" customFormat="1" ht="14.55" hidden="1" customHeight="1">
      <c r="B32" s="174"/>
      <c r="F32" s="166" t="s">
        <v>35</v>
      </c>
      <c r="L32" s="254">
        <v>0.2</v>
      </c>
      <c r="M32" s="255"/>
      <c r="N32" s="255"/>
      <c r="O32" s="255"/>
      <c r="P32" s="255"/>
      <c r="W32" s="256">
        <f>ROUND(BC94, 2)</f>
        <v>0</v>
      </c>
      <c r="X32" s="255"/>
      <c r="Y32" s="255"/>
      <c r="Z32" s="255"/>
      <c r="AA32" s="255"/>
      <c r="AB32" s="255"/>
      <c r="AC32" s="255"/>
      <c r="AD32" s="255"/>
      <c r="AE32" s="255"/>
      <c r="AK32" s="256">
        <v>0</v>
      </c>
      <c r="AL32" s="255"/>
      <c r="AM32" s="255"/>
      <c r="AN32" s="255"/>
      <c r="AO32" s="255"/>
      <c r="AR32" s="174"/>
    </row>
    <row r="33" spans="2:52" s="173" customFormat="1" ht="14.55" hidden="1" customHeight="1">
      <c r="B33" s="174"/>
      <c r="F33" s="175" t="s">
        <v>36</v>
      </c>
      <c r="L33" s="251">
        <v>0</v>
      </c>
      <c r="M33" s="252"/>
      <c r="N33" s="252"/>
      <c r="O33" s="252"/>
      <c r="P33" s="252"/>
      <c r="Q33" s="176"/>
      <c r="R33" s="176"/>
      <c r="S33" s="176"/>
      <c r="T33" s="176"/>
      <c r="U33" s="176"/>
      <c r="V33" s="176"/>
      <c r="W33" s="253">
        <f>ROUND(BD94, 2)</f>
        <v>0</v>
      </c>
      <c r="X33" s="252"/>
      <c r="Y33" s="252"/>
      <c r="Z33" s="252"/>
      <c r="AA33" s="252"/>
      <c r="AB33" s="252"/>
      <c r="AC33" s="252"/>
      <c r="AD33" s="252"/>
      <c r="AE33" s="252"/>
      <c r="AF33" s="176"/>
      <c r="AG33" s="176"/>
      <c r="AH33" s="176"/>
      <c r="AI33" s="176"/>
      <c r="AJ33" s="176"/>
      <c r="AK33" s="253">
        <v>0</v>
      </c>
      <c r="AL33" s="252"/>
      <c r="AM33" s="252"/>
      <c r="AN33" s="252"/>
      <c r="AO33" s="252"/>
      <c r="AP33" s="176"/>
      <c r="AQ33" s="176"/>
      <c r="AR33" s="177"/>
      <c r="AS33" s="176"/>
      <c r="AT33" s="176"/>
      <c r="AU33" s="176"/>
      <c r="AV33" s="176"/>
      <c r="AW33" s="176"/>
      <c r="AX33" s="176"/>
      <c r="AY33" s="176"/>
      <c r="AZ33" s="176"/>
    </row>
    <row r="34" spans="2:52" s="169" customFormat="1" ht="7.05" customHeight="1">
      <c r="B34" s="170"/>
      <c r="AR34" s="170"/>
    </row>
    <row r="35" spans="2:52" s="169" customFormat="1" ht="25.95" customHeight="1">
      <c r="B35" s="170"/>
      <c r="C35" s="178"/>
      <c r="D35" s="179" t="s">
        <v>37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1" t="s">
        <v>38</v>
      </c>
      <c r="U35" s="180"/>
      <c r="V35" s="180"/>
      <c r="W35" s="180"/>
      <c r="X35" s="259" t="s">
        <v>39</v>
      </c>
      <c r="Y35" s="260"/>
      <c r="Z35" s="260"/>
      <c r="AA35" s="260"/>
      <c r="AB35" s="260"/>
      <c r="AC35" s="180"/>
      <c r="AD35" s="180"/>
      <c r="AE35" s="180"/>
      <c r="AF35" s="180"/>
      <c r="AG35" s="180"/>
      <c r="AH35" s="180"/>
      <c r="AI35" s="180"/>
      <c r="AJ35" s="180"/>
      <c r="AK35" s="261">
        <f>AN94</f>
        <v>0</v>
      </c>
      <c r="AL35" s="260"/>
      <c r="AM35" s="260"/>
      <c r="AN35" s="260"/>
      <c r="AO35" s="262"/>
      <c r="AP35" s="178"/>
      <c r="AQ35" s="178"/>
      <c r="AR35" s="170"/>
    </row>
    <row r="36" spans="2:52" s="169" customFormat="1" ht="7.05" customHeight="1">
      <c r="B36" s="170"/>
      <c r="AR36" s="170"/>
    </row>
    <row r="37" spans="2:52" s="169" customFormat="1" ht="14.55" customHeight="1">
      <c r="B37" s="170"/>
      <c r="AR37" s="170"/>
    </row>
    <row r="38" spans="2:52" ht="14.55" customHeight="1">
      <c r="B38" s="161"/>
      <c r="AR38" s="161"/>
    </row>
    <row r="39" spans="2:52" ht="14.55" customHeight="1">
      <c r="B39" s="161"/>
      <c r="AR39" s="161"/>
    </row>
    <row r="40" spans="2:52" ht="14.55" customHeight="1">
      <c r="B40" s="161"/>
      <c r="AR40" s="161"/>
    </row>
    <row r="41" spans="2:52" ht="14.55" customHeight="1">
      <c r="B41" s="161"/>
      <c r="AR41" s="161"/>
    </row>
    <row r="42" spans="2:52" ht="14.55" customHeight="1">
      <c r="B42" s="161"/>
      <c r="AR42" s="161"/>
    </row>
    <row r="43" spans="2:52" ht="14.55" customHeight="1">
      <c r="B43" s="161"/>
      <c r="AR43" s="161"/>
    </row>
    <row r="44" spans="2:52" ht="14.55" customHeight="1">
      <c r="B44" s="161"/>
      <c r="AR44" s="161"/>
    </row>
    <row r="45" spans="2:52" ht="14.55" customHeight="1">
      <c r="B45" s="161"/>
      <c r="AR45" s="161"/>
    </row>
    <row r="46" spans="2:52" ht="14.55" customHeight="1">
      <c r="B46" s="161"/>
      <c r="AR46" s="161"/>
    </row>
    <row r="47" spans="2:52" ht="14.55" customHeight="1">
      <c r="B47" s="161"/>
      <c r="AR47" s="161"/>
    </row>
    <row r="48" spans="2:52" ht="14.55" customHeight="1">
      <c r="B48" s="161"/>
      <c r="AR48" s="161"/>
    </row>
    <row r="49" spans="2:44" s="169" customFormat="1" ht="14.55" customHeight="1">
      <c r="B49" s="170"/>
      <c r="D49" s="182" t="s">
        <v>40</v>
      </c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2" t="s">
        <v>41</v>
      </c>
      <c r="AI49" s="183"/>
      <c r="AJ49" s="183"/>
      <c r="AK49" s="183"/>
      <c r="AL49" s="183"/>
      <c r="AM49" s="183"/>
      <c r="AN49" s="183"/>
      <c r="AO49" s="183"/>
      <c r="AR49" s="170"/>
    </row>
    <row r="50" spans="2:44">
      <c r="B50" s="161"/>
      <c r="AR50" s="161"/>
    </row>
    <row r="51" spans="2:44">
      <c r="B51" s="161"/>
      <c r="AR51" s="161"/>
    </row>
    <row r="52" spans="2:44">
      <c r="B52" s="161"/>
      <c r="AR52" s="161"/>
    </row>
    <row r="53" spans="2:44">
      <c r="B53" s="161"/>
      <c r="AR53" s="161"/>
    </row>
    <row r="54" spans="2:44">
      <c r="B54" s="161"/>
      <c r="AR54" s="161"/>
    </row>
    <row r="55" spans="2:44">
      <c r="B55" s="161"/>
      <c r="AR55" s="161"/>
    </row>
    <row r="56" spans="2:44">
      <c r="B56" s="161"/>
      <c r="AR56" s="161"/>
    </row>
    <row r="57" spans="2:44">
      <c r="B57" s="161"/>
      <c r="AR57" s="161"/>
    </row>
    <row r="58" spans="2:44">
      <c r="B58" s="161"/>
      <c r="AR58" s="161"/>
    </row>
    <row r="59" spans="2:44">
      <c r="B59" s="161"/>
      <c r="AR59" s="161"/>
    </row>
    <row r="60" spans="2:44" s="169" customFormat="1" ht="13.2">
      <c r="B60" s="170"/>
      <c r="D60" s="184" t="s">
        <v>42</v>
      </c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84" t="s">
        <v>43</v>
      </c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84" t="s">
        <v>42</v>
      </c>
      <c r="AI60" s="172"/>
      <c r="AJ60" s="172"/>
      <c r="AK60" s="172"/>
      <c r="AL60" s="172"/>
      <c r="AM60" s="184" t="s">
        <v>43</v>
      </c>
      <c r="AN60" s="172"/>
      <c r="AO60" s="172"/>
      <c r="AR60" s="170"/>
    </row>
    <row r="61" spans="2:44">
      <c r="B61" s="161"/>
      <c r="AR61" s="161"/>
    </row>
    <row r="62" spans="2:44">
      <c r="B62" s="161"/>
      <c r="AR62" s="161"/>
    </row>
    <row r="63" spans="2:44">
      <c r="B63" s="161"/>
      <c r="AR63" s="161"/>
    </row>
    <row r="64" spans="2:44" s="169" customFormat="1" ht="13.2">
      <c r="B64" s="170"/>
      <c r="D64" s="182" t="s">
        <v>44</v>
      </c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2" t="s">
        <v>45</v>
      </c>
      <c r="AI64" s="183"/>
      <c r="AJ64" s="183"/>
      <c r="AK64" s="183"/>
      <c r="AL64" s="183"/>
      <c r="AM64" s="183"/>
      <c r="AN64" s="183"/>
      <c r="AO64" s="183"/>
      <c r="AR64" s="170"/>
    </row>
    <row r="65" spans="2:44">
      <c r="B65" s="161"/>
      <c r="AR65" s="161"/>
    </row>
    <row r="66" spans="2:44">
      <c r="B66" s="161"/>
      <c r="AR66" s="161"/>
    </row>
    <row r="67" spans="2:44">
      <c r="B67" s="161"/>
      <c r="AR67" s="161"/>
    </row>
    <row r="68" spans="2:44">
      <c r="B68" s="161"/>
      <c r="AR68" s="161"/>
    </row>
    <row r="69" spans="2:44">
      <c r="B69" s="161"/>
      <c r="AR69" s="161"/>
    </row>
    <row r="70" spans="2:44">
      <c r="B70" s="161"/>
      <c r="AR70" s="161"/>
    </row>
    <row r="71" spans="2:44">
      <c r="B71" s="161"/>
      <c r="AR71" s="161"/>
    </row>
    <row r="72" spans="2:44">
      <c r="B72" s="161"/>
      <c r="AR72" s="161"/>
    </row>
    <row r="73" spans="2:44">
      <c r="B73" s="161"/>
      <c r="AR73" s="161"/>
    </row>
    <row r="74" spans="2:44">
      <c r="B74" s="161"/>
      <c r="AR74" s="161"/>
    </row>
    <row r="75" spans="2:44" s="169" customFormat="1" ht="13.2">
      <c r="B75" s="170"/>
      <c r="D75" s="184" t="s">
        <v>42</v>
      </c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84" t="s">
        <v>43</v>
      </c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84" t="s">
        <v>42</v>
      </c>
      <c r="AI75" s="172"/>
      <c r="AJ75" s="172"/>
      <c r="AK75" s="172"/>
      <c r="AL75" s="172"/>
      <c r="AM75" s="184" t="s">
        <v>43</v>
      </c>
      <c r="AN75" s="172"/>
      <c r="AO75" s="172"/>
      <c r="AR75" s="170"/>
    </row>
    <row r="76" spans="2:44" s="169" customFormat="1">
      <c r="B76" s="170"/>
      <c r="AR76" s="170"/>
    </row>
    <row r="77" spans="2:44" s="169" customFormat="1" ht="7.05" customHeight="1">
      <c r="B77" s="185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70"/>
    </row>
    <row r="81" spans="1:91" s="169" customFormat="1" ht="7.05" customHeight="1">
      <c r="B81" s="187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8"/>
      <c r="AJ81" s="188"/>
      <c r="AK81" s="188"/>
      <c r="AL81" s="188"/>
      <c r="AM81" s="188"/>
      <c r="AN81" s="188"/>
      <c r="AO81" s="188"/>
      <c r="AP81" s="188"/>
      <c r="AQ81" s="188"/>
      <c r="AR81" s="170"/>
    </row>
    <row r="82" spans="1:91" s="169" customFormat="1" ht="25.05" customHeight="1">
      <c r="B82" s="170"/>
      <c r="C82" s="162" t="s">
        <v>46</v>
      </c>
      <c r="AR82" s="170"/>
    </row>
    <row r="83" spans="1:91" s="169" customFormat="1" ht="7.05" customHeight="1">
      <c r="B83" s="170"/>
      <c r="AR83" s="170"/>
    </row>
    <row r="84" spans="1:91" s="189" customFormat="1" ht="12" customHeight="1">
      <c r="B84" s="190"/>
      <c r="C84" s="166" t="s">
        <v>9</v>
      </c>
      <c r="L84" s="189" t="str">
        <f>K5</f>
        <v>329</v>
      </c>
      <c r="AR84" s="190"/>
    </row>
    <row r="85" spans="1:91" s="191" customFormat="1" ht="37.049999999999997" customHeight="1">
      <c r="B85" s="192"/>
      <c r="C85" s="193" t="s">
        <v>11</v>
      </c>
      <c r="L85" s="257" t="str">
        <f>K6</f>
        <v>Rekonštrukcia miestnych komunikácií v Rusovciach</v>
      </c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R85" s="192"/>
    </row>
    <row r="86" spans="1:91" s="169" customFormat="1" ht="7.05" customHeight="1">
      <c r="B86" s="170"/>
      <c r="AR86" s="170"/>
    </row>
    <row r="87" spans="1:91" s="169" customFormat="1" ht="12" customHeight="1">
      <c r="B87" s="170"/>
      <c r="C87" s="166" t="s">
        <v>15</v>
      </c>
      <c r="L87" s="194" t="str">
        <f>IF(K8="","",K8)</f>
        <v xml:space="preserve"> </v>
      </c>
      <c r="AI87" s="166" t="s">
        <v>17</v>
      </c>
      <c r="AM87" s="263"/>
      <c r="AN87" s="263"/>
      <c r="AR87" s="170"/>
    </row>
    <row r="88" spans="1:91" s="169" customFormat="1" ht="7.05" customHeight="1">
      <c r="B88" s="170"/>
      <c r="AR88" s="170"/>
    </row>
    <row r="89" spans="1:91" s="169" customFormat="1" ht="15.3" customHeight="1">
      <c r="B89" s="170"/>
      <c r="C89" s="166" t="s">
        <v>18</v>
      </c>
      <c r="L89" s="189" t="str">
        <f>IF(E11= "","",E11)</f>
        <v xml:space="preserve"> </v>
      </c>
      <c r="AI89" s="166" t="s">
        <v>22</v>
      </c>
      <c r="AM89" s="264" t="str">
        <f>IF(E17="","",E17)</f>
        <v xml:space="preserve"> </v>
      </c>
      <c r="AN89" s="265"/>
      <c r="AO89" s="265"/>
      <c r="AP89" s="265"/>
      <c r="AR89" s="170"/>
      <c r="AS89" s="266" t="s">
        <v>47</v>
      </c>
      <c r="AT89" s="267"/>
      <c r="AU89" s="195"/>
      <c r="AV89" s="195"/>
      <c r="AW89" s="195"/>
      <c r="AX89" s="195"/>
      <c r="AY89" s="195"/>
      <c r="AZ89" s="195"/>
      <c r="BA89" s="195"/>
      <c r="BB89" s="195"/>
      <c r="BC89" s="195"/>
      <c r="BD89" s="196"/>
    </row>
    <row r="90" spans="1:91" s="169" customFormat="1" ht="15.3" customHeight="1">
      <c r="B90" s="170"/>
      <c r="C90" s="166" t="s">
        <v>21</v>
      </c>
      <c r="L90" s="189" t="str">
        <f>IF(E14="","",E14)</f>
        <v xml:space="preserve"> </v>
      </c>
      <c r="AI90" s="166" t="s">
        <v>25</v>
      </c>
      <c r="AM90" s="264" t="str">
        <f>IF(E20="","",E20)</f>
        <v xml:space="preserve"> </v>
      </c>
      <c r="AN90" s="265"/>
      <c r="AO90" s="265"/>
      <c r="AP90" s="265"/>
      <c r="AR90" s="170"/>
      <c r="AS90" s="268"/>
      <c r="AT90" s="269"/>
      <c r="BD90" s="197"/>
    </row>
    <row r="91" spans="1:91" s="169" customFormat="1" ht="10.95" customHeight="1">
      <c r="B91" s="170"/>
      <c r="AR91" s="170"/>
      <c r="AS91" s="268"/>
      <c r="AT91" s="269"/>
      <c r="BD91" s="197"/>
    </row>
    <row r="92" spans="1:91" s="169" customFormat="1" ht="29.25" customHeight="1">
      <c r="B92" s="170"/>
      <c r="C92" s="270" t="s">
        <v>48</v>
      </c>
      <c r="D92" s="271"/>
      <c r="E92" s="271"/>
      <c r="F92" s="271"/>
      <c r="G92" s="271"/>
      <c r="H92" s="198"/>
      <c r="I92" s="272" t="s">
        <v>49</v>
      </c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3" t="s">
        <v>50</v>
      </c>
      <c r="AH92" s="271"/>
      <c r="AI92" s="271"/>
      <c r="AJ92" s="271"/>
      <c r="AK92" s="271"/>
      <c r="AL92" s="271"/>
      <c r="AM92" s="271"/>
      <c r="AN92" s="272" t="s">
        <v>51</v>
      </c>
      <c r="AO92" s="271"/>
      <c r="AP92" s="274"/>
      <c r="AQ92" s="199" t="s">
        <v>52</v>
      </c>
      <c r="AR92" s="170"/>
      <c r="AS92" s="200" t="s">
        <v>53</v>
      </c>
      <c r="AT92" s="201" t="s">
        <v>54</v>
      </c>
      <c r="AU92" s="201" t="s">
        <v>55</v>
      </c>
      <c r="AV92" s="201" t="s">
        <v>56</v>
      </c>
      <c r="AW92" s="201" t="s">
        <v>57</v>
      </c>
      <c r="AX92" s="201" t="s">
        <v>58</v>
      </c>
      <c r="AY92" s="201" t="s">
        <v>59</v>
      </c>
      <c r="AZ92" s="201" t="s">
        <v>60</v>
      </c>
      <c r="BA92" s="201" t="s">
        <v>61</v>
      </c>
      <c r="BB92" s="201" t="s">
        <v>62</v>
      </c>
      <c r="BC92" s="201" t="s">
        <v>63</v>
      </c>
      <c r="BD92" s="202" t="s">
        <v>64</v>
      </c>
    </row>
    <row r="93" spans="1:91" s="169" customFormat="1" ht="10.95" customHeight="1">
      <c r="B93" s="170"/>
      <c r="AR93" s="170"/>
      <c r="AS93" s="203"/>
      <c r="AT93" s="195"/>
      <c r="AU93" s="195"/>
      <c r="AV93" s="195"/>
      <c r="AW93" s="195"/>
      <c r="AX93" s="195"/>
      <c r="AY93" s="195"/>
      <c r="AZ93" s="195"/>
      <c r="BA93" s="195"/>
      <c r="BB93" s="195"/>
      <c r="BC93" s="195"/>
      <c r="BD93" s="196"/>
    </row>
    <row r="94" spans="1:91" s="204" customFormat="1" ht="32.549999999999997" customHeight="1">
      <c r="B94" s="205"/>
      <c r="C94" s="206" t="s">
        <v>65</v>
      </c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  <c r="AC94" s="207"/>
      <c r="AD94" s="207"/>
      <c r="AE94" s="207"/>
      <c r="AF94" s="207"/>
      <c r="AG94" s="275">
        <f>AG95+AG96+AG97+AG98</f>
        <v>0</v>
      </c>
      <c r="AH94" s="275"/>
      <c r="AI94" s="275"/>
      <c r="AJ94" s="275"/>
      <c r="AK94" s="275"/>
      <c r="AL94" s="275"/>
      <c r="AM94" s="275"/>
      <c r="AN94" s="276">
        <f>AN95+AN96+AN97+AN98</f>
        <v>0</v>
      </c>
      <c r="AO94" s="276"/>
      <c r="AP94" s="276"/>
      <c r="AQ94" s="208" t="s">
        <v>1</v>
      </c>
      <c r="AR94" s="205"/>
      <c r="AS94" s="209">
        <f>ROUND(AS95,2)</f>
        <v>0</v>
      </c>
      <c r="AT94" s="210">
        <f>ROUND(SUM(AV94:AW94),2)</f>
        <v>0</v>
      </c>
      <c r="AU94" s="211">
        <f>ROUND(AU95,5)</f>
        <v>1117.18677</v>
      </c>
      <c r="AV94" s="210">
        <f>ROUND(AZ94*L29,2)</f>
        <v>0</v>
      </c>
      <c r="AW94" s="210">
        <f>ROUND(BA94*L30,2)</f>
        <v>0</v>
      </c>
      <c r="AX94" s="210">
        <f>ROUND(BB94*L29,2)</f>
        <v>0</v>
      </c>
      <c r="AY94" s="210">
        <f>ROUND(BC94*L30,2)</f>
        <v>0</v>
      </c>
      <c r="AZ94" s="210">
        <f>ROUND(AZ95,2)</f>
        <v>0</v>
      </c>
      <c r="BA94" s="210">
        <f>ROUND(BA95,2)</f>
        <v>0</v>
      </c>
      <c r="BB94" s="210">
        <f>ROUND(BB95,2)</f>
        <v>0</v>
      </c>
      <c r="BC94" s="210">
        <f>ROUND(BC95,2)</f>
        <v>0</v>
      </c>
      <c r="BD94" s="212">
        <f>ROUND(BD95,2)</f>
        <v>0</v>
      </c>
      <c r="BS94" s="213"/>
      <c r="BT94" s="213"/>
      <c r="BU94" s="214"/>
      <c r="BV94" s="213"/>
      <c r="BW94" s="213"/>
      <c r="BX94" s="213"/>
      <c r="CL94" s="213" t="s">
        <v>1</v>
      </c>
    </row>
    <row r="95" spans="1:91" s="223" customFormat="1" ht="24.75" customHeight="1">
      <c r="A95" s="59" t="s">
        <v>71</v>
      </c>
      <c r="B95" s="215"/>
      <c r="C95" s="216"/>
      <c r="D95" s="277" t="s">
        <v>72</v>
      </c>
      <c r="E95" s="277"/>
      <c r="F95" s="277"/>
      <c r="G95" s="277"/>
      <c r="H95" s="277"/>
      <c r="I95" s="217"/>
      <c r="J95" s="277" t="s">
        <v>12</v>
      </c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8">
        <f>'Rekapitulacia Colnicka'!AG95:AM95</f>
        <v>0</v>
      </c>
      <c r="AH95" s="279"/>
      <c r="AI95" s="279"/>
      <c r="AJ95" s="279"/>
      <c r="AK95" s="279"/>
      <c r="AL95" s="279"/>
      <c r="AM95" s="279"/>
      <c r="AN95" s="278">
        <f>ROUND(AG95*1.2,2)</f>
        <v>0</v>
      </c>
      <c r="AO95" s="279"/>
      <c r="AP95" s="279"/>
      <c r="AQ95" s="218" t="s">
        <v>73</v>
      </c>
      <c r="AR95" s="215"/>
      <c r="AS95" s="219">
        <v>0</v>
      </c>
      <c r="AT95" s="220">
        <f>ROUND(SUM(AV95:AW95),2)</f>
        <v>0</v>
      </c>
      <c r="AU95" s="221">
        <f>'[1]SO 1.1 - Rekonštrukcia mi...'!P124</f>
        <v>1117.1867670000001</v>
      </c>
      <c r="AV95" s="220">
        <f>'[1]SO 1.1 - Rekonštrukcia mi...'!J33</f>
        <v>0</v>
      </c>
      <c r="AW95" s="220">
        <f>'[1]SO 1.1 - Rekonštrukcia mi...'!J34</f>
        <v>0</v>
      </c>
      <c r="AX95" s="220">
        <f>'[1]SO 1.1 - Rekonštrukcia mi...'!J35</f>
        <v>0</v>
      </c>
      <c r="AY95" s="220">
        <f>'[1]SO 1.1 - Rekonštrukcia mi...'!J36</f>
        <v>0</v>
      </c>
      <c r="AZ95" s="220">
        <f>'[1]SO 1.1 - Rekonštrukcia mi...'!F33</f>
        <v>0</v>
      </c>
      <c r="BA95" s="220">
        <f>'[1]SO 1.1 - Rekonštrukcia mi...'!F34</f>
        <v>0</v>
      </c>
      <c r="BB95" s="220">
        <f>'[1]SO 1.1 - Rekonštrukcia mi...'!F35</f>
        <v>0</v>
      </c>
      <c r="BC95" s="220">
        <f>'[1]SO 1.1 - Rekonštrukcia mi...'!F36</f>
        <v>0</v>
      </c>
      <c r="BD95" s="222">
        <f>'[1]SO 1.1 - Rekonštrukcia mi...'!F37</f>
        <v>0</v>
      </c>
      <c r="BT95" s="224"/>
      <c r="BV95" s="224"/>
      <c r="BW95" s="224"/>
      <c r="BX95" s="224"/>
      <c r="CL95" s="224" t="s">
        <v>1</v>
      </c>
      <c r="CM95" s="224" t="s">
        <v>67</v>
      </c>
    </row>
    <row r="96" spans="1:91" s="223" customFormat="1" ht="24.75" customHeight="1">
      <c r="A96" s="59"/>
      <c r="B96" s="215"/>
      <c r="C96" s="216"/>
      <c r="D96" s="277" t="s">
        <v>519</v>
      </c>
      <c r="E96" s="277"/>
      <c r="F96" s="277"/>
      <c r="G96" s="277"/>
      <c r="H96" s="277"/>
      <c r="I96" s="217"/>
      <c r="J96" s="277" t="s">
        <v>382</v>
      </c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8">
        <f>'Rekapitulácia Irkutska'!AG95:AM95</f>
        <v>0</v>
      </c>
      <c r="AH96" s="279"/>
      <c r="AI96" s="279"/>
      <c r="AJ96" s="279"/>
      <c r="AK96" s="279"/>
      <c r="AL96" s="279"/>
      <c r="AM96" s="279"/>
      <c r="AN96" s="278">
        <f t="shared" ref="AN96:AN98" si="0">ROUND(AG96*1.2,2)</f>
        <v>0</v>
      </c>
      <c r="AO96" s="279"/>
      <c r="AP96" s="279"/>
      <c r="AQ96" s="218"/>
      <c r="AR96" s="215"/>
      <c r="AS96" s="225"/>
      <c r="AT96" s="225"/>
      <c r="AU96" s="226"/>
      <c r="AV96" s="225"/>
      <c r="AW96" s="225"/>
      <c r="AX96" s="225"/>
      <c r="AY96" s="225"/>
      <c r="AZ96" s="225"/>
      <c r="BA96" s="225"/>
      <c r="BB96" s="225"/>
      <c r="BC96" s="225"/>
      <c r="BD96" s="225"/>
      <c r="BT96" s="224"/>
      <c r="BV96" s="224"/>
      <c r="BW96" s="224"/>
      <c r="BX96" s="224"/>
      <c r="CL96" s="224"/>
      <c r="CM96" s="224"/>
    </row>
    <row r="97" spans="1:91" s="223" customFormat="1" ht="24.75" customHeight="1">
      <c r="A97" s="59"/>
      <c r="B97" s="215"/>
      <c r="C97" s="216"/>
      <c r="D97" s="277" t="s">
        <v>420</v>
      </c>
      <c r="E97" s="277"/>
      <c r="F97" s="277"/>
      <c r="G97" s="277"/>
      <c r="H97" s="277"/>
      <c r="I97" s="217"/>
      <c r="J97" s="277" t="s">
        <v>594</v>
      </c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  <c r="AF97" s="277"/>
      <c r="AG97" s="278">
        <f>'Rekapitulácia Pohranicnikov'!AG95:AM95</f>
        <v>0</v>
      </c>
      <c r="AH97" s="279"/>
      <c r="AI97" s="279"/>
      <c r="AJ97" s="279"/>
      <c r="AK97" s="279"/>
      <c r="AL97" s="279"/>
      <c r="AM97" s="279"/>
      <c r="AN97" s="278">
        <f t="shared" si="0"/>
        <v>0</v>
      </c>
      <c r="AO97" s="279"/>
      <c r="AP97" s="279"/>
      <c r="AQ97" s="218"/>
      <c r="AR97" s="215"/>
      <c r="AS97" s="225"/>
      <c r="AT97" s="225"/>
      <c r="AU97" s="226"/>
      <c r="AV97" s="225"/>
      <c r="AW97" s="225"/>
      <c r="AX97" s="225"/>
      <c r="AY97" s="225"/>
      <c r="AZ97" s="225"/>
      <c r="BA97" s="225"/>
      <c r="BB97" s="225"/>
      <c r="BC97" s="225"/>
      <c r="BD97" s="225"/>
      <c r="BT97" s="224"/>
      <c r="BV97" s="224"/>
      <c r="BW97" s="224"/>
      <c r="BX97" s="224"/>
      <c r="CL97" s="224"/>
      <c r="CM97" s="224"/>
    </row>
    <row r="98" spans="1:91" s="223" customFormat="1" ht="24.75" customHeight="1">
      <c r="A98" s="59"/>
      <c r="B98" s="215"/>
      <c r="C98" s="216"/>
      <c r="D98" s="277" t="s">
        <v>420</v>
      </c>
      <c r="E98" s="277"/>
      <c r="F98" s="277"/>
      <c r="G98" s="277"/>
      <c r="H98" s="277"/>
      <c r="I98" s="217"/>
      <c r="J98" s="277" t="s">
        <v>419</v>
      </c>
      <c r="K98" s="277"/>
      <c r="L98" s="277"/>
      <c r="M98" s="277"/>
      <c r="N98" s="277"/>
      <c r="O98" s="277"/>
      <c r="P98" s="277"/>
      <c r="Q98" s="277"/>
      <c r="R98" s="277"/>
      <c r="S98" s="277"/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77"/>
      <c r="AG98" s="278">
        <f>'Rekapitulácia Vyvojova'!AG95:AM95</f>
        <v>0</v>
      </c>
      <c r="AH98" s="279"/>
      <c r="AI98" s="279"/>
      <c r="AJ98" s="279"/>
      <c r="AK98" s="279"/>
      <c r="AL98" s="279"/>
      <c r="AM98" s="279"/>
      <c r="AN98" s="278">
        <f t="shared" si="0"/>
        <v>0</v>
      </c>
      <c r="AO98" s="279"/>
      <c r="AP98" s="279"/>
      <c r="AQ98" s="218"/>
      <c r="AR98" s="215"/>
      <c r="AS98" s="225"/>
      <c r="AT98" s="225"/>
      <c r="AU98" s="226"/>
      <c r="AV98" s="225"/>
      <c r="AW98" s="225"/>
      <c r="AX98" s="225"/>
      <c r="AY98" s="225"/>
      <c r="AZ98" s="225"/>
      <c r="BA98" s="225"/>
      <c r="BB98" s="225"/>
      <c r="BC98" s="225"/>
      <c r="BD98" s="225"/>
      <c r="BT98" s="224"/>
      <c r="BV98" s="224"/>
      <c r="BW98" s="224"/>
      <c r="BX98" s="224"/>
      <c r="CL98" s="224"/>
      <c r="CM98" s="224"/>
    </row>
    <row r="99" spans="1:91" s="169" customFormat="1" ht="30" customHeight="1">
      <c r="B99" s="170"/>
      <c r="AR99" s="170"/>
    </row>
    <row r="100" spans="1:91" s="169" customFormat="1" ht="7.05" customHeight="1">
      <c r="B100" s="185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70"/>
    </row>
  </sheetData>
  <mergeCells count="52">
    <mergeCell ref="D98:H98"/>
    <mergeCell ref="J98:AF98"/>
    <mergeCell ref="AG98:AM98"/>
    <mergeCell ref="AN98:AP98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AG94:AM94"/>
    <mergeCell ref="AN94:AP94"/>
    <mergeCell ref="D95:H95"/>
    <mergeCell ref="J95:AF95"/>
    <mergeCell ref="AG95:AM95"/>
    <mergeCell ref="AN95:AP9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29:P29"/>
    <mergeCell ref="W29:AE29"/>
    <mergeCell ref="AK29:AO29"/>
    <mergeCell ref="L30:P30"/>
    <mergeCell ref="W30:AE30"/>
    <mergeCell ref="AK30:AO30"/>
    <mergeCell ref="L28:P28"/>
    <mergeCell ref="W28:AE28"/>
    <mergeCell ref="AK28:AO28"/>
    <mergeCell ref="AR2:BE2"/>
    <mergeCell ref="K5:AO5"/>
    <mergeCell ref="K6:AO6"/>
    <mergeCell ref="E23:AN23"/>
    <mergeCell ref="AK26:AO26"/>
  </mergeCells>
  <hyperlinks>
    <hyperlink ref="A95" location="'SO 1.1 - Rekonštrukcia mi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G70" workbookViewId="0">
      <selection activeCell="AI137" sqref="AI137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71093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3" max="73" width="9.140625" customWidth="1"/>
  </cols>
  <sheetData>
    <row r="1" spans="1:74">
      <c r="A1" s="1" t="s">
        <v>0</v>
      </c>
      <c r="AZ1" s="1" t="s">
        <v>1</v>
      </c>
      <c r="BA1" s="1" t="s">
        <v>2</v>
      </c>
      <c r="BB1" s="1" t="s">
        <v>1</v>
      </c>
      <c r="BT1" s="1"/>
      <c r="BU1" s="1"/>
      <c r="BV1" s="1"/>
    </row>
    <row r="2" spans="1:74" ht="37.049999999999997" customHeight="1">
      <c r="AR2" s="281" t="s">
        <v>4</v>
      </c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S2" s="2"/>
      <c r="BT2" s="2"/>
    </row>
    <row r="3" spans="1:74" ht="7.0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/>
      <c r="BT3" s="2"/>
    </row>
    <row r="4" spans="1:74" ht="25.05" customHeight="1">
      <c r="B4" s="5"/>
      <c r="D4" s="6" t="s">
        <v>7</v>
      </c>
      <c r="AR4" s="5"/>
      <c r="AS4" s="7" t="s">
        <v>8</v>
      </c>
      <c r="BS4" s="2"/>
    </row>
    <row r="5" spans="1:74" ht="12" customHeight="1">
      <c r="B5" s="5"/>
      <c r="D5" s="8" t="s">
        <v>9</v>
      </c>
      <c r="K5" s="283" t="s">
        <v>10</v>
      </c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R5" s="5"/>
      <c r="BS5" s="2"/>
    </row>
    <row r="6" spans="1:74" ht="37.049999999999997" customHeight="1">
      <c r="B6" s="5"/>
      <c r="D6" s="9" t="s">
        <v>11</v>
      </c>
      <c r="K6" s="284" t="s">
        <v>12</v>
      </c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R6" s="5"/>
      <c r="BS6" s="2"/>
    </row>
    <row r="7" spans="1:74" ht="12" customHeight="1">
      <c r="B7" s="5"/>
      <c r="D7" s="10" t="s">
        <v>13</v>
      </c>
      <c r="K7" s="11" t="s">
        <v>1</v>
      </c>
      <c r="AK7" s="10" t="s">
        <v>14</v>
      </c>
      <c r="AN7" s="11" t="s">
        <v>1</v>
      </c>
      <c r="AR7" s="5"/>
      <c r="BS7" s="2"/>
    </row>
    <row r="8" spans="1:74" ht="12" customHeight="1">
      <c r="B8" s="5"/>
      <c r="D8" s="10" t="s">
        <v>15</v>
      </c>
      <c r="K8" s="11" t="s">
        <v>16</v>
      </c>
      <c r="AK8" s="10" t="s">
        <v>17</v>
      </c>
      <c r="AN8" s="11"/>
      <c r="AR8" s="5"/>
      <c r="BS8" s="2"/>
    </row>
    <row r="9" spans="1:74" ht="14.55" customHeight="1">
      <c r="B9" s="5"/>
      <c r="AR9" s="5"/>
      <c r="BS9" s="2"/>
    </row>
    <row r="10" spans="1:74" ht="12" customHeight="1">
      <c r="B10" s="5"/>
      <c r="D10" s="10" t="s">
        <v>18</v>
      </c>
      <c r="AK10" s="10" t="s">
        <v>19</v>
      </c>
      <c r="AN10" s="11" t="s">
        <v>1</v>
      </c>
      <c r="AR10" s="5"/>
      <c r="BS10" s="2"/>
    </row>
    <row r="11" spans="1:74" ht="18.45" customHeight="1">
      <c r="B11" s="5"/>
      <c r="E11" s="11" t="s">
        <v>16</v>
      </c>
      <c r="AK11" s="10" t="s">
        <v>20</v>
      </c>
      <c r="AN11" s="11" t="s">
        <v>1</v>
      </c>
      <c r="AR11" s="5"/>
      <c r="BS11" s="2"/>
    </row>
    <row r="12" spans="1:74" ht="7.05" customHeight="1">
      <c r="B12" s="5"/>
      <c r="AR12" s="5"/>
      <c r="BS12" s="2"/>
    </row>
    <row r="13" spans="1:74" ht="12" customHeight="1">
      <c r="B13" s="5"/>
      <c r="D13" s="10" t="s">
        <v>21</v>
      </c>
      <c r="AK13" s="10" t="s">
        <v>19</v>
      </c>
      <c r="AN13" s="11" t="s">
        <v>1</v>
      </c>
      <c r="AR13" s="5"/>
      <c r="BS13" s="2"/>
    </row>
    <row r="14" spans="1:74" ht="13.2">
      <c r="B14" s="5"/>
      <c r="E14" s="11" t="s">
        <v>16</v>
      </c>
      <c r="AK14" s="10" t="s">
        <v>20</v>
      </c>
      <c r="AN14" s="11" t="s">
        <v>1</v>
      </c>
      <c r="AR14" s="5"/>
      <c r="BS14" s="2"/>
    </row>
    <row r="15" spans="1:74" ht="7.05" customHeight="1">
      <c r="B15" s="5"/>
      <c r="AR15" s="5"/>
      <c r="BS15" s="2"/>
    </row>
    <row r="16" spans="1:74" ht="12" customHeight="1">
      <c r="B16" s="5"/>
      <c r="D16" s="10" t="s">
        <v>22</v>
      </c>
      <c r="AK16" s="10" t="s">
        <v>19</v>
      </c>
      <c r="AN16" s="11" t="s">
        <v>1</v>
      </c>
      <c r="AR16" s="5"/>
      <c r="BS16" s="2"/>
    </row>
    <row r="17" spans="2:71" ht="18.45" customHeight="1">
      <c r="B17" s="5"/>
      <c r="E17" s="11" t="s">
        <v>16</v>
      </c>
      <c r="AK17" s="10" t="s">
        <v>20</v>
      </c>
      <c r="AN17" s="11" t="s">
        <v>1</v>
      </c>
      <c r="AR17" s="5"/>
      <c r="BS17" s="2"/>
    </row>
    <row r="18" spans="2:71" ht="7.05" customHeight="1">
      <c r="B18" s="5"/>
      <c r="AR18" s="5"/>
      <c r="BS18" s="2"/>
    </row>
    <row r="19" spans="2:71" ht="12" customHeight="1">
      <c r="B19" s="5"/>
      <c r="D19" s="10" t="s">
        <v>25</v>
      </c>
      <c r="AK19" s="10" t="s">
        <v>19</v>
      </c>
      <c r="AN19" s="11" t="s">
        <v>1</v>
      </c>
      <c r="AR19" s="5"/>
      <c r="BS19" s="2"/>
    </row>
    <row r="20" spans="2:71" ht="18.45" customHeight="1">
      <c r="B20" s="5"/>
      <c r="E20" s="11" t="s">
        <v>16</v>
      </c>
      <c r="AK20" s="10" t="s">
        <v>20</v>
      </c>
      <c r="AN20" s="11" t="s">
        <v>1</v>
      </c>
      <c r="AR20" s="5"/>
      <c r="BS20" s="2"/>
    </row>
    <row r="21" spans="2:71" ht="7.05" customHeight="1">
      <c r="B21" s="5"/>
      <c r="AR21" s="5"/>
    </row>
    <row r="22" spans="2:71" ht="12" customHeight="1">
      <c r="B22" s="5"/>
      <c r="D22" s="10" t="s">
        <v>26</v>
      </c>
      <c r="AR22" s="5"/>
    </row>
    <row r="23" spans="2:71" ht="16.5" customHeight="1">
      <c r="B23" s="5"/>
      <c r="E23" s="285" t="s">
        <v>1</v>
      </c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R23" s="5"/>
    </row>
    <row r="24" spans="2:71" ht="7.05" customHeight="1">
      <c r="B24" s="5"/>
      <c r="AR24" s="5"/>
    </row>
    <row r="25" spans="2:71" ht="7.05" customHeight="1">
      <c r="B25" s="5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R25" s="5"/>
    </row>
    <row r="26" spans="2:71" s="13" customFormat="1" ht="25.95" customHeight="1">
      <c r="B26" s="14"/>
      <c r="D26" s="15" t="s">
        <v>27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286">
        <f>ROUND(AG94,2)</f>
        <v>0</v>
      </c>
      <c r="AL26" s="287"/>
      <c r="AM26" s="287"/>
      <c r="AN26" s="287"/>
      <c r="AO26" s="287"/>
      <c r="AR26" s="14"/>
    </row>
    <row r="27" spans="2:71" s="13" customFormat="1" ht="7.05" customHeight="1">
      <c r="B27" s="14"/>
      <c r="AR27" s="14"/>
    </row>
    <row r="28" spans="2:71" s="13" customFormat="1" ht="13.2">
      <c r="B28" s="14"/>
      <c r="L28" s="280" t="s">
        <v>28</v>
      </c>
      <c r="M28" s="280"/>
      <c r="N28" s="280"/>
      <c r="O28" s="280"/>
      <c r="P28" s="280"/>
      <c r="W28" s="280" t="s">
        <v>29</v>
      </c>
      <c r="X28" s="280"/>
      <c r="Y28" s="280"/>
      <c r="Z28" s="280"/>
      <c r="AA28" s="280"/>
      <c r="AB28" s="280"/>
      <c r="AC28" s="280"/>
      <c r="AD28" s="280"/>
      <c r="AE28" s="280"/>
      <c r="AK28" s="280" t="s">
        <v>30</v>
      </c>
      <c r="AL28" s="280"/>
      <c r="AM28" s="280"/>
      <c r="AN28" s="280"/>
      <c r="AO28" s="280"/>
      <c r="AR28" s="14"/>
    </row>
    <row r="29" spans="2:71" s="17" customFormat="1" ht="14.55" customHeight="1">
      <c r="B29" s="18"/>
      <c r="D29" s="10" t="s">
        <v>31</v>
      </c>
      <c r="F29" s="19" t="s">
        <v>32</v>
      </c>
      <c r="L29" s="288">
        <v>0.2</v>
      </c>
      <c r="M29" s="289"/>
      <c r="N29" s="289"/>
      <c r="O29" s="289"/>
      <c r="P29" s="289"/>
      <c r="Q29" s="20"/>
      <c r="R29" s="20"/>
      <c r="S29" s="20"/>
      <c r="T29" s="20"/>
      <c r="U29" s="20"/>
      <c r="V29" s="20"/>
      <c r="W29" s="290">
        <f>ROUND(AZ94, 2)</f>
        <v>0</v>
      </c>
      <c r="X29" s="289"/>
      <c r="Y29" s="289"/>
      <c r="Z29" s="289"/>
      <c r="AA29" s="289"/>
      <c r="AB29" s="289"/>
      <c r="AC29" s="289"/>
      <c r="AD29" s="289"/>
      <c r="AE29" s="289"/>
      <c r="AF29" s="20"/>
      <c r="AG29" s="20"/>
      <c r="AH29" s="20"/>
      <c r="AI29" s="20"/>
      <c r="AJ29" s="20"/>
      <c r="AK29" s="290">
        <f>ROUND(AV94, 2)</f>
        <v>0</v>
      </c>
      <c r="AL29" s="289"/>
      <c r="AM29" s="289"/>
      <c r="AN29" s="289"/>
      <c r="AO29" s="289"/>
      <c r="AP29" s="20"/>
      <c r="AQ29" s="20"/>
      <c r="AR29" s="21"/>
      <c r="AS29" s="20"/>
      <c r="AT29" s="20"/>
      <c r="AU29" s="20"/>
      <c r="AV29" s="20"/>
      <c r="AW29" s="20"/>
      <c r="AX29" s="20"/>
      <c r="AY29" s="20"/>
      <c r="AZ29" s="20"/>
    </row>
    <row r="30" spans="2:71" s="17" customFormat="1" ht="14.55" customHeight="1">
      <c r="B30" s="18"/>
      <c r="F30" s="19" t="s">
        <v>33</v>
      </c>
      <c r="L30" s="291">
        <v>0.2</v>
      </c>
      <c r="M30" s="292"/>
      <c r="N30" s="292"/>
      <c r="O30" s="292"/>
      <c r="P30" s="292"/>
      <c r="W30" s="293">
        <f>ROUND(BA94, 2)</f>
        <v>0</v>
      </c>
      <c r="X30" s="292"/>
      <c r="Y30" s="292"/>
      <c r="Z30" s="292"/>
      <c r="AA30" s="292"/>
      <c r="AB30" s="292"/>
      <c r="AC30" s="292"/>
      <c r="AD30" s="292"/>
      <c r="AE30" s="292"/>
      <c r="AK30" s="293">
        <f>ROUND(AW94, 2)</f>
        <v>0</v>
      </c>
      <c r="AL30" s="292"/>
      <c r="AM30" s="292"/>
      <c r="AN30" s="292"/>
      <c r="AO30" s="292"/>
      <c r="AR30" s="18"/>
    </row>
    <row r="31" spans="2:71" s="17" customFormat="1" ht="14.55" hidden="1" customHeight="1">
      <c r="B31" s="18"/>
      <c r="F31" s="10" t="s">
        <v>34</v>
      </c>
      <c r="L31" s="291">
        <v>0.2</v>
      </c>
      <c r="M31" s="292"/>
      <c r="N31" s="292"/>
      <c r="O31" s="292"/>
      <c r="P31" s="292"/>
      <c r="W31" s="293">
        <f>ROUND(BB94, 2)</f>
        <v>0</v>
      </c>
      <c r="X31" s="292"/>
      <c r="Y31" s="292"/>
      <c r="Z31" s="292"/>
      <c r="AA31" s="292"/>
      <c r="AB31" s="292"/>
      <c r="AC31" s="292"/>
      <c r="AD31" s="292"/>
      <c r="AE31" s="292"/>
      <c r="AK31" s="293">
        <v>0</v>
      </c>
      <c r="AL31" s="292"/>
      <c r="AM31" s="292"/>
      <c r="AN31" s="292"/>
      <c r="AO31" s="292"/>
      <c r="AR31" s="18"/>
    </row>
    <row r="32" spans="2:71" s="17" customFormat="1" ht="14.55" hidden="1" customHeight="1">
      <c r="B32" s="18"/>
      <c r="F32" s="10" t="s">
        <v>35</v>
      </c>
      <c r="L32" s="291">
        <v>0.2</v>
      </c>
      <c r="M32" s="292"/>
      <c r="N32" s="292"/>
      <c r="O32" s="292"/>
      <c r="P32" s="292"/>
      <c r="W32" s="293">
        <f>ROUND(BC94, 2)</f>
        <v>0</v>
      </c>
      <c r="X32" s="292"/>
      <c r="Y32" s="292"/>
      <c r="Z32" s="292"/>
      <c r="AA32" s="292"/>
      <c r="AB32" s="292"/>
      <c r="AC32" s="292"/>
      <c r="AD32" s="292"/>
      <c r="AE32" s="292"/>
      <c r="AK32" s="293">
        <v>0</v>
      </c>
      <c r="AL32" s="292"/>
      <c r="AM32" s="292"/>
      <c r="AN32" s="292"/>
      <c r="AO32" s="292"/>
      <c r="AR32" s="18"/>
    </row>
    <row r="33" spans="2:52" s="17" customFormat="1" ht="14.55" hidden="1" customHeight="1">
      <c r="B33" s="18"/>
      <c r="F33" s="19" t="s">
        <v>36</v>
      </c>
      <c r="L33" s="288">
        <v>0</v>
      </c>
      <c r="M33" s="289"/>
      <c r="N33" s="289"/>
      <c r="O33" s="289"/>
      <c r="P33" s="289"/>
      <c r="Q33" s="20"/>
      <c r="R33" s="20"/>
      <c r="S33" s="20"/>
      <c r="T33" s="20"/>
      <c r="U33" s="20"/>
      <c r="V33" s="20"/>
      <c r="W33" s="290">
        <f>ROUND(BD94, 2)</f>
        <v>0</v>
      </c>
      <c r="X33" s="289"/>
      <c r="Y33" s="289"/>
      <c r="Z33" s="289"/>
      <c r="AA33" s="289"/>
      <c r="AB33" s="289"/>
      <c r="AC33" s="289"/>
      <c r="AD33" s="289"/>
      <c r="AE33" s="289"/>
      <c r="AF33" s="20"/>
      <c r="AG33" s="20"/>
      <c r="AH33" s="20"/>
      <c r="AI33" s="20"/>
      <c r="AJ33" s="20"/>
      <c r="AK33" s="290">
        <v>0</v>
      </c>
      <c r="AL33" s="289"/>
      <c r="AM33" s="289"/>
      <c r="AN33" s="289"/>
      <c r="AO33" s="289"/>
      <c r="AP33" s="20"/>
      <c r="AQ33" s="20"/>
      <c r="AR33" s="21"/>
      <c r="AS33" s="20"/>
      <c r="AT33" s="20"/>
      <c r="AU33" s="20"/>
      <c r="AV33" s="20"/>
      <c r="AW33" s="20"/>
      <c r="AX33" s="20"/>
      <c r="AY33" s="20"/>
      <c r="AZ33" s="20"/>
    </row>
    <row r="34" spans="2:52" s="13" customFormat="1" ht="7.05" customHeight="1">
      <c r="B34" s="14"/>
      <c r="AR34" s="14"/>
    </row>
    <row r="35" spans="2:52" s="13" customFormat="1" ht="25.95" customHeight="1">
      <c r="B35" s="14"/>
      <c r="C35" s="22"/>
      <c r="D35" s="23" t="s">
        <v>37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 t="s">
        <v>38</v>
      </c>
      <c r="U35" s="24"/>
      <c r="V35" s="24"/>
      <c r="W35" s="24"/>
      <c r="X35" s="296" t="s">
        <v>39</v>
      </c>
      <c r="Y35" s="297"/>
      <c r="Z35" s="297"/>
      <c r="AA35" s="297"/>
      <c r="AB35" s="297"/>
      <c r="AC35" s="24"/>
      <c r="AD35" s="24"/>
      <c r="AE35" s="24"/>
      <c r="AF35" s="24"/>
      <c r="AG35" s="24"/>
      <c r="AH35" s="24"/>
      <c r="AI35" s="24"/>
      <c r="AJ35" s="24"/>
      <c r="AK35" s="298">
        <f>SUM(AK26:AK33)</f>
        <v>0</v>
      </c>
      <c r="AL35" s="297"/>
      <c r="AM35" s="297"/>
      <c r="AN35" s="297"/>
      <c r="AO35" s="299"/>
      <c r="AP35" s="22"/>
      <c r="AQ35" s="22"/>
      <c r="AR35" s="14"/>
    </row>
    <row r="36" spans="2:52" s="13" customFormat="1" ht="7.05" customHeight="1">
      <c r="B36" s="14"/>
      <c r="AR36" s="14"/>
    </row>
    <row r="37" spans="2:52" s="13" customFormat="1" ht="14.55" customHeight="1">
      <c r="B37" s="14"/>
      <c r="AR37" s="14"/>
    </row>
    <row r="38" spans="2:52" ht="14.55" customHeight="1">
      <c r="B38" s="5"/>
      <c r="AR38" s="5"/>
    </row>
    <row r="39" spans="2:52" ht="14.55" customHeight="1">
      <c r="B39" s="5"/>
      <c r="AR39" s="5"/>
    </row>
    <row r="40" spans="2:52" ht="14.55" customHeight="1">
      <c r="B40" s="5"/>
      <c r="AR40" s="5"/>
    </row>
    <row r="41" spans="2:52" ht="14.55" customHeight="1">
      <c r="B41" s="5"/>
      <c r="AR41" s="5"/>
    </row>
    <row r="42" spans="2:52" ht="14.55" customHeight="1">
      <c r="B42" s="5"/>
      <c r="AR42" s="5"/>
    </row>
    <row r="43" spans="2:52" ht="14.55" customHeight="1">
      <c r="B43" s="5"/>
      <c r="AR43" s="5"/>
    </row>
    <row r="44" spans="2:52" ht="14.55" customHeight="1">
      <c r="B44" s="5"/>
      <c r="AR44" s="5"/>
    </row>
    <row r="45" spans="2:52" ht="14.55" customHeight="1">
      <c r="B45" s="5"/>
      <c r="AR45" s="5"/>
    </row>
    <row r="46" spans="2:52" ht="14.55" customHeight="1">
      <c r="B46" s="5"/>
      <c r="AR46" s="5"/>
    </row>
    <row r="47" spans="2:52" ht="14.55" customHeight="1">
      <c r="B47" s="5"/>
      <c r="AR47" s="5"/>
    </row>
    <row r="48" spans="2:52" ht="14.55" customHeight="1">
      <c r="B48" s="5"/>
      <c r="AR48" s="5"/>
    </row>
    <row r="49" spans="2:44" s="13" customFormat="1" ht="14.55" customHeight="1">
      <c r="B49" s="14"/>
      <c r="D49" s="26" t="s">
        <v>40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6" t="s">
        <v>41</v>
      </c>
      <c r="AI49" s="27"/>
      <c r="AJ49" s="27"/>
      <c r="AK49" s="27"/>
      <c r="AL49" s="27"/>
      <c r="AM49" s="27"/>
      <c r="AN49" s="27"/>
      <c r="AO49" s="27"/>
      <c r="AR49" s="14"/>
    </row>
    <row r="50" spans="2:44">
      <c r="B50" s="5"/>
      <c r="AR50" s="5"/>
    </row>
    <row r="51" spans="2:44">
      <c r="B51" s="5"/>
      <c r="AR51" s="5"/>
    </row>
    <row r="52" spans="2:44">
      <c r="B52" s="5"/>
      <c r="AR52" s="5"/>
    </row>
    <row r="53" spans="2:44">
      <c r="B53" s="5"/>
      <c r="AR53" s="5"/>
    </row>
    <row r="54" spans="2:44">
      <c r="B54" s="5"/>
      <c r="AR54" s="5"/>
    </row>
    <row r="55" spans="2:44">
      <c r="B55" s="5"/>
      <c r="AR55" s="5"/>
    </row>
    <row r="56" spans="2:44">
      <c r="B56" s="5"/>
      <c r="AR56" s="5"/>
    </row>
    <row r="57" spans="2:44">
      <c r="B57" s="5"/>
      <c r="AR57" s="5"/>
    </row>
    <row r="58" spans="2:44">
      <c r="B58" s="5"/>
      <c r="AR58" s="5"/>
    </row>
    <row r="59" spans="2:44">
      <c r="B59" s="5"/>
      <c r="AR59" s="5"/>
    </row>
    <row r="60" spans="2:44" s="13" customFormat="1" ht="13.2">
      <c r="B60" s="14"/>
      <c r="D60" s="28" t="s">
        <v>42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28" t="s">
        <v>43</v>
      </c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28" t="s">
        <v>42</v>
      </c>
      <c r="AI60" s="16"/>
      <c r="AJ60" s="16"/>
      <c r="AK60" s="16"/>
      <c r="AL60" s="16"/>
      <c r="AM60" s="28" t="s">
        <v>43</v>
      </c>
      <c r="AN60" s="16"/>
      <c r="AO60" s="16"/>
      <c r="AR60" s="14"/>
    </row>
    <row r="61" spans="2:44">
      <c r="B61" s="5"/>
      <c r="AR61" s="5"/>
    </row>
    <row r="62" spans="2:44">
      <c r="B62" s="5"/>
      <c r="AR62" s="5"/>
    </row>
    <row r="63" spans="2:44">
      <c r="B63" s="5"/>
      <c r="AR63" s="5"/>
    </row>
    <row r="64" spans="2:44" s="13" customFormat="1" ht="13.2">
      <c r="B64" s="14"/>
      <c r="D64" s="26" t="s">
        <v>44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6" t="s">
        <v>45</v>
      </c>
      <c r="AI64" s="27"/>
      <c r="AJ64" s="27"/>
      <c r="AK64" s="27"/>
      <c r="AL64" s="27"/>
      <c r="AM64" s="27"/>
      <c r="AN64" s="27"/>
      <c r="AO64" s="27"/>
      <c r="AR64" s="14"/>
    </row>
    <row r="65" spans="2:44">
      <c r="B65" s="5"/>
      <c r="AR65" s="5"/>
    </row>
    <row r="66" spans="2:44">
      <c r="B66" s="5"/>
      <c r="AR66" s="5"/>
    </row>
    <row r="67" spans="2:44">
      <c r="B67" s="5"/>
      <c r="AR67" s="5"/>
    </row>
    <row r="68" spans="2:44">
      <c r="B68" s="5"/>
      <c r="AR68" s="5"/>
    </row>
    <row r="69" spans="2:44">
      <c r="B69" s="5"/>
      <c r="AR69" s="5"/>
    </row>
    <row r="70" spans="2:44">
      <c r="B70" s="5"/>
      <c r="AR70" s="5"/>
    </row>
    <row r="71" spans="2:44">
      <c r="B71" s="5"/>
      <c r="AR71" s="5"/>
    </row>
    <row r="72" spans="2:44">
      <c r="B72" s="5"/>
      <c r="AR72" s="5"/>
    </row>
    <row r="73" spans="2:44">
      <c r="B73" s="5"/>
      <c r="AR73" s="5"/>
    </row>
    <row r="74" spans="2:44">
      <c r="B74" s="5"/>
      <c r="AR74" s="5"/>
    </row>
    <row r="75" spans="2:44" s="13" customFormat="1" ht="13.2">
      <c r="B75" s="14"/>
      <c r="D75" s="28" t="s">
        <v>42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28" t="s">
        <v>43</v>
      </c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28" t="s">
        <v>42</v>
      </c>
      <c r="AI75" s="16"/>
      <c r="AJ75" s="16"/>
      <c r="AK75" s="16"/>
      <c r="AL75" s="16"/>
      <c r="AM75" s="28" t="s">
        <v>43</v>
      </c>
      <c r="AN75" s="16"/>
      <c r="AO75" s="16"/>
      <c r="AR75" s="14"/>
    </row>
    <row r="76" spans="2:44" s="13" customFormat="1">
      <c r="B76" s="14"/>
      <c r="AR76" s="14"/>
    </row>
    <row r="77" spans="2:44" s="13" customFormat="1" ht="7.05" customHeight="1"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14"/>
    </row>
    <row r="81" spans="1:91" s="13" customFormat="1" ht="7.0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14"/>
    </row>
    <row r="82" spans="1:91" s="13" customFormat="1" ht="25.05" customHeight="1">
      <c r="B82" s="14"/>
      <c r="C82" s="6" t="s">
        <v>46</v>
      </c>
      <c r="AR82" s="14"/>
    </row>
    <row r="83" spans="1:91" s="13" customFormat="1" ht="7.05" customHeight="1">
      <c r="B83" s="14"/>
      <c r="AR83" s="14"/>
    </row>
    <row r="84" spans="1:91" s="33" customFormat="1" ht="12" customHeight="1">
      <c r="B84" s="34"/>
      <c r="C84" s="10" t="s">
        <v>9</v>
      </c>
      <c r="L84" s="33" t="str">
        <f>K5</f>
        <v>329</v>
      </c>
      <c r="AR84" s="34"/>
    </row>
    <row r="85" spans="1:91" s="35" customFormat="1" ht="37.049999999999997" customHeight="1">
      <c r="B85" s="36"/>
      <c r="C85" s="37" t="s">
        <v>11</v>
      </c>
      <c r="L85" s="294" t="str">
        <f>K6</f>
        <v>Rekonštrukcia miestnej komunikácie na Colníckej ul.-časťA</v>
      </c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R85" s="36"/>
    </row>
    <row r="86" spans="1:91" s="13" customFormat="1" ht="7.05" customHeight="1">
      <c r="B86" s="14"/>
      <c r="AR86" s="14"/>
    </row>
    <row r="87" spans="1:91" s="13" customFormat="1" ht="12" customHeight="1">
      <c r="B87" s="14"/>
      <c r="C87" s="10" t="s">
        <v>15</v>
      </c>
      <c r="L87" s="38" t="str">
        <f>IF(K8="","",K8)</f>
        <v xml:space="preserve"> </v>
      </c>
      <c r="AI87" s="10" t="s">
        <v>17</v>
      </c>
      <c r="AM87" s="300" t="str">
        <f>IF(AN8= "","",AN8)</f>
        <v/>
      </c>
      <c r="AN87" s="300"/>
      <c r="AR87" s="14"/>
    </row>
    <row r="88" spans="1:91" s="13" customFormat="1" ht="7.05" customHeight="1">
      <c r="B88" s="14"/>
      <c r="AR88" s="14"/>
    </row>
    <row r="89" spans="1:91" s="13" customFormat="1" ht="15.3" customHeight="1">
      <c r="B89" s="14"/>
      <c r="C89" s="10" t="s">
        <v>18</v>
      </c>
      <c r="L89" s="33" t="str">
        <f>IF(E11= "","",E11)</f>
        <v xml:space="preserve"> </v>
      </c>
      <c r="AI89" s="10" t="s">
        <v>22</v>
      </c>
      <c r="AM89" s="301" t="str">
        <f>IF(E17="","",E17)</f>
        <v xml:space="preserve"> </v>
      </c>
      <c r="AN89" s="302"/>
      <c r="AO89" s="302"/>
      <c r="AP89" s="302"/>
      <c r="AR89" s="14"/>
      <c r="AS89" s="303" t="s">
        <v>47</v>
      </c>
      <c r="AT89" s="304"/>
      <c r="AU89" s="39"/>
      <c r="AV89" s="39"/>
      <c r="AW89" s="39"/>
      <c r="AX89" s="39"/>
      <c r="AY89" s="39"/>
      <c r="AZ89" s="39"/>
      <c r="BA89" s="39"/>
      <c r="BB89" s="39"/>
      <c r="BC89" s="39"/>
      <c r="BD89" s="40"/>
    </row>
    <row r="90" spans="1:91" s="13" customFormat="1" ht="15.3" customHeight="1">
      <c r="B90" s="14"/>
      <c r="C90" s="10" t="s">
        <v>21</v>
      </c>
      <c r="L90" s="33" t="str">
        <f>IF(E14="","",E14)</f>
        <v xml:space="preserve"> </v>
      </c>
      <c r="AI90" s="10" t="s">
        <v>25</v>
      </c>
      <c r="AM90" s="301" t="str">
        <f>IF(E20="","",E20)</f>
        <v xml:space="preserve"> </v>
      </c>
      <c r="AN90" s="302"/>
      <c r="AO90" s="302"/>
      <c r="AP90" s="302"/>
      <c r="AR90" s="14"/>
      <c r="AS90" s="305"/>
      <c r="AT90" s="306"/>
      <c r="BD90" s="41"/>
    </row>
    <row r="91" spans="1:91" s="13" customFormat="1" ht="10.95" customHeight="1">
      <c r="B91" s="14"/>
      <c r="AR91" s="14"/>
      <c r="AS91" s="305"/>
      <c r="AT91" s="306"/>
      <c r="BD91" s="41"/>
    </row>
    <row r="92" spans="1:91" s="13" customFormat="1" ht="29.25" customHeight="1">
      <c r="B92" s="14"/>
      <c r="C92" s="307" t="s">
        <v>48</v>
      </c>
      <c r="D92" s="308"/>
      <c r="E92" s="308"/>
      <c r="F92" s="308"/>
      <c r="G92" s="308"/>
      <c r="H92" s="42"/>
      <c r="I92" s="309" t="s">
        <v>49</v>
      </c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10" t="s">
        <v>50</v>
      </c>
      <c r="AH92" s="308"/>
      <c r="AI92" s="308"/>
      <c r="AJ92" s="308"/>
      <c r="AK92" s="308"/>
      <c r="AL92" s="308"/>
      <c r="AM92" s="308"/>
      <c r="AN92" s="309" t="s">
        <v>51</v>
      </c>
      <c r="AO92" s="308"/>
      <c r="AP92" s="311"/>
      <c r="AQ92" s="43" t="s">
        <v>52</v>
      </c>
      <c r="AR92" s="14"/>
      <c r="AS92" s="44" t="s">
        <v>53</v>
      </c>
      <c r="AT92" s="45" t="s">
        <v>54</v>
      </c>
      <c r="AU92" s="45" t="s">
        <v>55</v>
      </c>
      <c r="AV92" s="45" t="s">
        <v>56</v>
      </c>
      <c r="AW92" s="45" t="s">
        <v>57</v>
      </c>
      <c r="AX92" s="45" t="s">
        <v>58</v>
      </c>
      <c r="AY92" s="45" t="s">
        <v>59</v>
      </c>
      <c r="AZ92" s="45" t="s">
        <v>60</v>
      </c>
      <c r="BA92" s="45" t="s">
        <v>61</v>
      </c>
      <c r="BB92" s="45" t="s">
        <v>62</v>
      </c>
      <c r="BC92" s="45" t="s">
        <v>63</v>
      </c>
      <c r="BD92" s="46" t="s">
        <v>64</v>
      </c>
    </row>
    <row r="93" spans="1:91" s="13" customFormat="1" ht="10.95" customHeight="1">
      <c r="B93" s="14"/>
      <c r="AR93" s="14"/>
      <c r="AS93" s="47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40"/>
    </row>
    <row r="94" spans="1:91" s="48" customFormat="1" ht="32.549999999999997" customHeight="1">
      <c r="B94" s="49"/>
      <c r="C94" s="50" t="s">
        <v>65</v>
      </c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312">
        <f>ROUND(AG95,2)</f>
        <v>0</v>
      </c>
      <c r="AH94" s="312"/>
      <c r="AI94" s="312"/>
      <c r="AJ94" s="312"/>
      <c r="AK94" s="312"/>
      <c r="AL94" s="312"/>
      <c r="AM94" s="312"/>
      <c r="AN94" s="313">
        <f>SUM(AG94,AT94)</f>
        <v>0</v>
      </c>
      <c r="AO94" s="313"/>
      <c r="AP94" s="313"/>
      <c r="AQ94" s="52" t="s">
        <v>1</v>
      </c>
      <c r="AR94" s="49"/>
      <c r="AS94" s="53">
        <f>ROUND(AS95,2)</f>
        <v>0</v>
      </c>
      <c r="AT94" s="54">
        <f>ROUND(SUM(AV94:AW94),2)</f>
        <v>0</v>
      </c>
      <c r="AU94" s="55">
        <f>ROUND(AU95,5)</f>
        <v>1117.18677</v>
      </c>
      <c r="AV94" s="54">
        <f>ROUND(AZ94*L29,2)</f>
        <v>0</v>
      </c>
      <c r="AW94" s="54">
        <f>ROUND(BA94*L30,2)</f>
        <v>0</v>
      </c>
      <c r="AX94" s="54">
        <f>ROUND(BB94*L29,2)</f>
        <v>0</v>
      </c>
      <c r="AY94" s="54">
        <f>ROUND(BC94*L30,2)</f>
        <v>0</v>
      </c>
      <c r="AZ94" s="54">
        <f>ROUND(AZ95,2)</f>
        <v>0</v>
      </c>
      <c r="BA94" s="54">
        <f>ROUND(BA95,2)</f>
        <v>0</v>
      </c>
      <c r="BB94" s="54">
        <f>ROUND(BB95,2)</f>
        <v>0</v>
      </c>
      <c r="BC94" s="54">
        <f>ROUND(BC95,2)</f>
        <v>0</v>
      </c>
      <c r="BD94" s="56">
        <f>ROUND(BD95,2)</f>
        <v>0</v>
      </c>
      <c r="BS94" s="57"/>
      <c r="BT94" s="57"/>
      <c r="BU94" s="58"/>
      <c r="BV94" s="57"/>
      <c r="BW94" s="57"/>
      <c r="BX94" s="57"/>
      <c r="CL94" s="57" t="s">
        <v>1</v>
      </c>
    </row>
    <row r="95" spans="1:91" s="68" customFormat="1" ht="24.75" customHeight="1">
      <c r="A95" s="59" t="s">
        <v>71</v>
      </c>
      <c r="B95" s="60"/>
      <c r="C95" s="61"/>
      <c r="D95" s="314" t="s">
        <v>72</v>
      </c>
      <c r="E95" s="314"/>
      <c r="F95" s="314"/>
      <c r="G95" s="314"/>
      <c r="H95" s="314"/>
      <c r="I95" s="62"/>
      <c r="J95" s="314" t="s">
        <v>12</v>
      </c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5">
        <f>'SO 1.1 - Rekonštrukcia mi...'!J96</f>
        <v>0</v>
      </c>
      <c r="AH95" s="316"/>
      <c r="AI95" s="316"/>
      <c r="AJ95" s="316"/>
      <c r="AK95" s="316"/>
      <c r="AL95" s="316"/>
      <c r="AM95" s="316"/>
      <c r="AN95" s="315">
        <f>SUM(AG95,AT95)</f>
        <v>0</v>
      </c>
      <c r="AO95" s="316"/>
      <c r="AP95" s="316"/>
      <c r="AQ95" s="63" t="s">
        <v>73</v>
      </c>
      <c r="AR95" s="60"/>
      <c r="AS95" s="64">
        <v>0</v>
      </c>
      <c r="AT95" s="65">
        <f>ROUND(SUM(AV95:AW95),2)</f>
        <v>0</v>
      </c>
      <c r="AU95" s="66">
        <f>'[2]SO 1.1 - Rekonštrukcia mi...'!P124</f>
        <v>1117.1867670000001</v>
      </c>
      <c r="AV95" s="65">
        <f>'[2]SO 1.1 - Rekonštrukcia mi...'!J33</f>
        <v>0</v>
      </c>
      <c r="AW95" s="65">
        <f>'[2]SO 1.1 - Rekonštrukcia mi...'!J34</f>
        <v>0</v>
      </c>
      <c r="AX95" s="65">
        <f>'[2]SO 1.1 - Rekonštrukcia mi...'!J35</f>
        <v>0</v>
      </c>
      <c r="AY95" s="65">
        <f>'[2]SO 1.1 - Rekonštrukcia mi...'!J36</f>
        <v>0</v>
      </c>
      <c r="AZ95" s="65">
        <f>'[2]SO 1.1 - Rekonštrukcia mi...'!F33</f>
        <v>0</v>
      </c>
      <c r="BA95" s="65">
        <f>'[2]SO 1.1 - Rekonštrukcia mi...'!F34</f>
        <v>0</v>
      </c>
      <c r="BB95" s="65">
        <f>'[2]SO 1.1 - Rekonštrukcia mi...'!F35</f>
        <v>0</v>
      </c>
      <c r="BC95" s="65">
        <f>'[2]SO 1.1 - Rekonštrukcia mi...'!F36</f>
        <v>0</v>
      </c>
      <c r="BD95" s="67">
        <f>'[2]SO 1.1 - Rekonštrukcia mi...'!F37</f>
        <v>0</v>
      </c>
      <c r="BT95" s="69"/>
      <c r="BV95" s="69"/>
      <c r="BW95" s="69"/>
      <c r="BX95" s="69"/>
      <c r="CL95" s="69" t="s">
        <v>1</v>
      </c>
      <c r="CM95" s="69" t="s">
        <v>67</v>
      </c>
    </row>
    <row r="96" spans="1:91" s="13" customFormat="1" ht="30" customHeight="1">
      <c r="B96" s="14"/>
      <c r="AR96" s="14"/>
    </row>
    <row r="97" spans="2:44" s="13" customFormat="1" ht="7.05" customHeight="1"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14"/>
    </row>
  </sheetData>
  <mergeCells count="40">
    <mergeCell ref="AG94:AM94"/>
    <mergeCell ref="AN94:AP94"/>
    <mergeCell ref="D95:H95"/>
    <mergeCell ref="J95:AF95"/>
    <mergeCell ref="AG95:AM95"/>
    <mergeCell ref="AN95:AP9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29:P29"/>
    <mergeCell ref="W29:AE29"/>
    <mergeCell ref="AK29:AO29"/>
    <mergeCell ref="L30:P30"/>
    <mergeCell ref="W30:AE30"/>
    <mergeCell ref="AK30:AO30"/>
    <mergeCell ref="L28:P28"/>
    <mergeCell ref="W28:AE28"/>
    <mergeCell ref="AK28:AO28"/>
    <mergeCell ref="AR2:BE2"/>
    <mergeCell ref="K5:AO5"/>
    <mergeCell ref="K6:AO6"/>
    <mergeCell ref="E23:AN23"/>
    <mergeCell ref="AK26:AO26"/>
  </mergeCells>
  <hyperlinks>
    <hyperlink ref="A95" location="'SO 1.1 - Rekonštrukcia mi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97"/>
  <sheetViews>
    <sheetView showGridLines="0" topLeftCell="A80" workbookViewId="0">
      <selection activeCell="J129" sqref="J129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</cols>
  <sheetData>
    <row r="2" spans="2:46" ht="37.049999999999997" customHeight="1">
      <c r="L2" s="281" t="s">
        <v>4</v>
      </c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2" t="s">
        <v>75</v>
      </c>
    </row>
    <row r="3" spans="2:46" ht="7.0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67</v>
      </c>
    </row>
    <row r="4" spans="2:46" ht="25.05" customHeight="1">
      <c r="B4" s="5"/>
      <c r="D4" s="6" t="s">
        <v>76</v>
      </c>
      <c r="L4" s="5"/>
      <c r="M4" s="70" t="s">
        <v>8</v>
      </c>
      <c r="AT4" s="2" t="s">
        <v>3</v>
      </c>
    </row>
    <row r="5" spans="2:46" ht="7.05" customHeight="1">
      <c r="B5" s="5"/>
      <c r="L5" s="5"/>
    </row>
    <row r="6" spans="2:46" ht="12" customHeight="1">
      <c r="B6" s="5"/>
      <c r="D6" s="10" t="s">
        <v>11</v>
      </c>
      <c r="L6" s="5"/>
    </row>
    <row r="7" spans="2:46" ht="16.5" customHeight="1">
      <c r="B7" s="5"/>
      <c r="E7" s="318" t="str">
        <f>'[2]Rekapitulácia stavby'!K6</f>
        <v>Rekonštrukcia miestnej komunikácie na Colníckej ul.-časťA</v>
      </c>
      <c r="F7" s="319"/>
      <c r="G7" s="319"/>
      <c r="H7" s="319"/>
      <c r="L7" s="5"/>
    </row>
    <row r="8" spans="2:46" s="13" customFormat="1" ht="12" customHeight="1">
      <c r="B8" s="14"/>
      <c r="D8" s="10" t="s">
        <v>77</v>
      </c>
      <c r="L8" s="14"/>
    </row>
    <row r="9" spans="2:46" s="13" customFormat="1" ht="30" customHeight="1">
      <c r="B9" s="14"/>
      <c r="E9" s="294" t="s">
        <v>78</v>
      </c>
      <c r="F9" s="317"/>
      <c r="G9" s="317"/>
      <c r="H9" s="317"/>
      <c r="L9" s="14"/>
    </row>
    <row r="10" spans="2:46" s="13" customFormat="1">
      <c r="B10" s="14"/>
      <c r="L10" s="14"/>
    </row>
    <row r="11" spans="2:46" s="13" customFormat="1" ht="12" customHeight="1">
      <c r="B11" s="14"/>
      <c r="D11" s="10" t="s">
        <v>13</v>
      </c>
      <c r="F11" s="11" t="s">
        <v>1</v>
      </c>
      <c r="I11" s="10" t="s">
        <v>14</v>
      </c>
      <c r="J11" s="11" t="s">
        <v>1</v>
      </c>
      <c r="L11" s="14"/>
    </row>
    <row r="12" spans="2:46" s="13" customFormat="1" ht="12" customHeight="1">
      <c r="B12" s="14"/>
      <c r="D12" s="10" t="s">
        <v>15</v>
      </c>
      <c r="F12" s="11" t="s">
        <v>16</v>
      </c>
      <c r="I12" s="10" t="s">
        <v>17</v>
      </c>
      <c r="J12" s="71"/>
      <c r="L12" s="14"/>
    </row>
    <row r="13" spans="2:46" s="13" customFormat="1" ht="10.95" customHeight="1">
      <c r="B13" s="14"/>
      <c r="L13" s="14"/>
    </row>
    <row r="14" spans="2:46" s="13" customFormat="1" ht="12" customHeight="1">
      <c r="B14" s="14"/>
      <c r="D14" s="10" t="s">
        <v>18</v>
      </c>
      <c r="I14" s="10" t="s">
        <v>19</v>
      </c>
      <c r="J14" s="11" t="str">
        <f>IF('[2]Rekapitulácia stavby'!AN10="","",'[2]Rekapitulácia stavby'!AN10)</f>
        <v/>
      </c>
      <c r="L14" s="14"/>
    </row>
    <row r="15" spans="2:46" s="13" customFormat="1" ht="18" customHeight="1">
      <c r="B15" s="14"/>
      <c r="E15" s="11" t="str">
        <f>IF('[2]Rekapitulácia stavby'!E11="","",'[2]Rekapitulácia stavby'!E11)</f>
        <v xml:space="preserve"> </v>
      </c>
      <c r="I15" s="10" t="s">
        <v>20</v>
      </c>
      <c r="J15" s="11" t="str">
        <f>IF('[2]Rekapitulácia stavby'!AN11="","",'[2]Rekapitulácia stavby'!AN11)</f>
        <v/>
      </c>
      <c r="L15" s="14"/>
    </row>
    <row r="16" spans="2:46" s="13" customFormat="1" ht="7.05" customHeight="1">
      <c r="B16" s="14"/>
      <c r="L16" s="14"/>
    </row>
    <row r="17" spans="2:12" s="13" customFormat="1" ht="12" customHeight="1">
      <c r="B17" s="14"/>
      <c r="D17" s="10" t="s">
        <v>21</v>
      </c>
      <c r="I17" s="10" t="s">
        <v>19</v>
      </c>
      <c r="J17" s="11" t="str">
        <f>'[2]Rekapitulácia stavby'!AN13</f>
        <v/>
      </c>
      <c r="L17" s="14"/>
    </row>
    <row r="18" spans="2:12" s="13" customFormat="1" ht="18" customHeight="1">
      <c r="B18" s="14"/>
      <c r="E18" s="283" t="str">
        <f>'[2]Rekapitulácia stavby'!E14</f>
        <v xml:space="preserve"> </v>
      </c>
      <c r="F18" s="283"/>
      <c r="G18" s="283"/>
      <c r="H18" s="283"/>
      <c r="I18" s="10" t="s">
        <v>20</v>
      </c>
      <c r="J18" s="11" t="str">
        <f>'[2]Rekapitulácia stavby'!AN14</f>
        <v/>
      </c>
      <c r="L18" s="14"/>
    </row>
    <row r="19" spans="2:12" s="13" customFormat="1" ht="7.05" customHeight="1">
      <c r="B19" s="14"/>
      <c r="L19" s="14"/>
    </row>
    <row r="20" spans="2:12" s="13" customFormat="1" ht="12" customHeight="1">
      <c r="B20" s="14"/>
      <c r="D20" s="10" t="s">
        <v>22</v>
      </c>
      <c r="I20" s="10" t="s">
        <v>19</v>
      </c>
      <c r="J20" s="11" t="str">
        <f>IF('[2]Rekapitulácia stavby'!AN16="","",'[2]Rekapitulácia stavby'!AN16)</f>
        <v/>
      </c>
      <c r="L20" s="14"/>
    </row>
    <row r="21" spans="2:12" s="13" customFormat="1" ht="18" customHeight="1">
      <c r="B21" s="14"/>
      <c r="E21" s="11" t="str">
        <f>IF('[2]Rekapitulácia stavby'!E17="","",'[2]Rekapitulácia stavby'!E17)</f>
        <v xml:space="preserve"> </v>
      </c>
      <c r="I21" s="10" t="s">
        <v>20</v>
      </c>
      <c r="J21" s="11" t="str">
        <f>IF('[2]Rekapitulácia stavby'!AN17="","",'[2]Rekapitulácia stavby'!AN17)</f>
        <v/>
      </c>
      <c r="L21" s="14"/>
    </row>
    <row r="22" spans="2:12" s="13" customFormat="1" ht="7.05" customHeight="1">
      <c r="B22" s="14"/>
      <c r="L22" s="14"/>
    </row>
    <row r="23" spans="2:12" s="13" customFormat="1" ht="12" customHeight="1">
      <c r="B23" s="14"/>
      <c r="D23" s="10" t="s">
        <v>25</v>
      </c>
      <c r="I23" s="10" t="s">
        <v>19</v>
      </c>
      <c r="J23" s="11" t="str">
        <f>IF('[2]Rekapitulácia stavby'!AN19="","",'[2]Rekapitulácia stavby'!AN19)</f>
        <v/>
      </c>
      <c r="L23" s="14"/>
    </row>
    <row r="24" spans="2:12" s="13" customFormat="1" ht="18" customHeight="1">
      <c r="B24" s="14"/>
      <c r="E24" s="11" t="str">
        <f>IF('[2]Rekapitulácia stavby'!E20="","",'[2]Rekapitulácia stavby'!E20)</f>
        <v xml:space="preserve"> </v>
      </c>
      <c r="I24" s="10" t="s">
        <v>20</v>
      </c>
      <c r="J24" s="11" t="str">
        <f>IF('[2]Rekapitulácia stavby'!AN20="","",'[2]Rekapitulácia stavby'!AN20)</f>
        <v/>
      </c>
      <c r="L24" s="14"/>
    </row>
    <row r="25" spans="2:12" s="13" customFormat="1" ht="7.05" customHeight="1">
      <c r="B25" s="14"/>
      <c r="L25" s="14"/>
    </row>
    <row r="26" spans="2:12" s="13" customFormat="1" ht="12" customHeight="1">
      <c r="B26" s="14"/>
      <c r="D26" s="10" t="s">
        <v>26</v>
      </c>
      <c r="L26" s="14"/>
    </row>
    <row r="27" spans="2:12" s="72" customFormat="1" ht="16.5" customHeight="1">
      <c r="B27" s="73"/>
      <c r="E27" s="285" t="s">
        <v>1</v>
      </c>
      <c r="F27" s="285"/>
      <c r="G27" s="285"/>
      <c r="H27" s="285"/>
      <c r="L27" s="73"/>
    </row>
    <row r="28" spans="2:12" s="13" customFormat="1" ht="7.05" customHeight="1">
      <c r="B28" s="14"/>
      <c r="L28" s="14"/>
    </row>
    <row r="29" spans="2:12" s="13" customFormat="1" ht="7.05" customHeight="1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3" customFormat="1" ht="25.35" customHeight="1">
      <c r="B30" s="14"/>
      <c r="D30" s="74" t="s">
        <v>27</v>
      </c>
      <c r="J30" s="75">
        <f>ROUND(J124, 2)</f>
        <v>0</v>
      </c>
      <c r="L30" s="14"/>
    </row>
    <row r="31" spans="2:12" s="13" customFormat="1" ht="7.05" customHeight="1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3" customFormat="1" ht="14.55" customHeight="1">
      <c r="B32" s="14"/>
      <c r="F32" s="76" t="s">
        <v>29</v>
      </c>
      <c r="I32" s="76" t="s">
        <v>28</v>
      </c>
      <c r="J32" s="76" t="s">
        <v>30</v>
      </c>
      <c r="L32" s="14"/>
    </row>
    <row r="33" spans="2:12" s="13" customFormat="1" ht="14.55" customHeight="1">
      <c r="B33" s="14"/>
      <c r="D33" s="77" t="s">
        <v>31</v>
      </c>
      <c r="E33" s="19" t="s">
        <v>32</v>
      </c>
      <c r="F33" s="78">
        <f>ROUND((SUM(BE124:BE196)),  2)</f>
        <v>0</v>
      </c>
      <c r="G33" s="79"/>
      <c r="H33" s="79"/>
      <c r="I33" s="80">
        <v>0.2</v>
      </c>
      <c r="J33" s="78">
        <f>ROUND(((SUM(BE124:BE196))*I33),  2)</f>
        <v>0</v>
      </c>
      <c r="L33" s="14"/>
    </row>
    <row r="34" spans="2:12" s="13" customFormat="1" ht="14.55" customHeight="1">
      <c r="B34" s="14"/>
      <c r="E34" s="19" t="s">
        <v>33</v>
      </c>
      <c r="F34" s="81">
        <f>ROUND((SUM(BF124:BF196)),  2)</f>
        <v>0</v>
      </c>
      <c r="I34" s="82">
        <v>0.2</v>
      </c>
      <c r="J34" s="81">
        <f>ROUND(((SUM(BF124:BF196))*I34),  2)</f>
        <v>0</v>
      </c>
      <c r="L34" s="14"/>
    </row>
    <row r="35" spans="2:12" s="13" customFormat="1" ht="14.55" hidden="1" customHeight="1">
      <c r="B35" s="14"/>
      <c r="E35" s="10" t="s">
        <v>34</v>
      </c>
      <c r="F35" s="81">
        <f>ROUND((SUM(BG124:BG196)),  2)</f>
        <v>0</v>
      </c>
      <c r="I35" s="82">
        <v>0.2</v>
      </c>
      <c r="J35" s="81">
        <f>0</f>
        <v>0</v>
      </c>
      <c r="L35" s="14"/>
    </row>
    <row r="36" spans="2:12" s="13" customFormat="1" ht="14.55" hidden="1" customHeight="1">
      <c r="B36" s="14"/>
      <c r="E36" s="10" t="s">
        <v>35</v>
      </c>
      <c r="F36" s="81">
        <f>ROUND((SUM(BH124:BH196)),  2)</f>
        <v>0</v>
      </c>
      <c r="I36" s="82">
        <v>0.2</v>
      </c>
      <c r="J36" s="81">
        <f>0</f>
        <v>0</v>
      </c>
      <c r="L36" s="14"/>
    </row>
    <row r="37" spans="2:12" s="13" customFormat="1" ht="14.55" hidden="1" customHeight="1">
      <c r="B37" s="14"/>
      <c r="E37" s="19" t="s">
        <v>36</v>
      </c>
      <c r="F37" s="78">
        <f>ROUND((SUM(BI124:BI196)),  2)</f>
        <v>0</v>
      </c>
      <c r="G37" s="79"/>
      <c r="H37" s="79"/>
      <c r="I37" s="80">
        <v>0</v>
      </c>
      <c r="J37" s="78">
        <f>0</f>
        <v>0</v>
      </c>
      <c r="L37" s="14"/>
    </row>
    <row r="38" spans="2:12" s="13" customFormat="1" ht="7.05" customHeight="1">
      <c r="B38" s="14"/>
      <c r="L38" s="14"/>
    </row>
    <row r="39" spans="2:12" s="13" customFormat="1" ht="25.35" customHeight="1">
      <c r="B39" s="14"/>
      <c r="C39" s="83"/>
      <c r="D39" s="84" t="s">
        <v>37</v>
      </c>
      <c r="E39" s="42"/>
      <c r="F39" s="42"/>
      <c r="G39" s="85" t="s">
        <v>38</v>
      </c>
      <c r="H39" s="86" t="s">
        <v>39</v>
      </c>
      <c r="I39" s="42"/>
      <c r="J39" s="87">
        <f>SUM(J30:J37)</f>
        <v>0</v>
      </c>
      <c r="K39" s="88"/>
      <c r="L39" s="14"/>
    </row>
    <row r="40" spans="2:12" s="13" customFormat="1" ht="14.55" customHeight="1">
      <c r="B40" s="14"/>
      <c r="L40" s="14"/>
    </row>
    <row r="41" spans="2:12" ht="14.55" customHeight="1">
      <c r="B41" s="5"/>
      <c r="L41" s="5"/>
    </row>
    <row r="42" spans="2:12" ht="14.55" customHeight="1">
      <c r="B42" s="5"/>
      <c r="L42" s="5"/>
    </row>
    <row r="43" spans="2:12" ht="14.55" customHeight="1">
      <c r="B43" s="5"/>
      <c r="L43" s="5"/>
    </row>
    <row r="44" spans="2:12" ht="14.55" customHeight="1">
      <c r="B44" s="5"/>
      <c r="L44" s="5"/>
    </row>
    <row r="45" spans="2:12" ht="14.55" customHeight="1">
      <c r="B45" s="5"/>
      <c r="L45" s="5"/>
    </row>
    <row r="46" spans="2:12" ht="14.55" customHeight="1">
      <c r="B46" s="5"/>
      <c r="L46" s="5"/>
    </row>
    <row r="47" spans="2:12" ht="14.55" customHeight="1">
      <c r="B47" s="5"/>
      <c r="L47" s="5"/>
    </row>
    <row r="48" spans="2:12" ht="14.55" customHeight="1">
      <c r="B48" s="5"/>
      <c r="L48" s="5"/>
    </row>
    <row r="49" spans="2:12" ht="14.55" customHeight="1">
      <c r="B49" s="5"/>
      <c r="L49" s="5"/>
    </row>
    <row r="50" spans="2:12" s="13" customFormat="1" ht="14.55" customHeight="1">
      <c r="B50" s="14"/>
      <c r="D50" s="26" t="s">
        <v>40</v>
      </c>
      <c r="E50" s="27"/>
      <c r="F50" s="27"/>
      <c r="G50" s="26" t="s">
        <v>41</v>
      </c>
      <c r="H50" s="27"/>
      <c r="I50" s="27"/>
      <c r="J50" s="27"/>
      <c r="K50" s="27"/>
      <c r="L50" s="14"/>
    </row>
    <row r="51" spans="2:12">
      <c r="B51" s="5"/>
      <c r="L51" s="5"/>
    </row>
    <row r="52" spans="2:12">
      <c r="B52" s="5"/>
      <c r="L52" s="5"/>
    </row>
    <row r="53" spans="2:12">
      <c r="B53" s="5"/>
      <c r="L53" s="5"/>
    </row>
    <row r="54" spans="2:12">
      <c r="B54" s="5"/>
      <c r="L54" s="5"/>
    </row>
    <row r="55" spans="2:12">
      <c r="B55" s="5"/>
      <c r="L55" s="5"/>
    </row>
    <row r="56" spans="2:12">
      <c r="B56" s="5"/>
      <c r="L56" s="5"/>
    </row>
    <row r="57" spans="2:12">
      <c r="B57" s="5"/>
      <c r="L57" s="5"/>
    </row>
    <row r="58" spans="2:12">
      <c r="B58" s="5"/>
      <c r="L58" s="5"/>
    </row>
    <row r="59" spans="2:12">
      <c r="B59" s="5"/>
      <c r="L59" s="5"/>
    </row>
    <row r="60" spans="2:12">
      <c r="B60" s="5"/>
      <c r="L60" s="5"/>
    </row>
    <row r="61" spans="2:12" s="13" customFormat="1" ht="13.2">
      <c r="B61" s="14"/>
      <c r="D61" s="28" t="s">
        <v>42</v>
      </c>
      <c r="E61" s="16"/>
      <c r="F61" s="89" t="s">
        <v>43</v>
      </c>
      <c r="G61" s="28" t="s">
        <v>42</v>
      </c>
      <c r="H61" s="16"/>
      <c r="I61" s="16"/>
      <c r="J61" s="90" t="s">
        <v>43</v>
      </c>
      <c r="K61" s="16"/>
      <c r="L61" s="14"/>
    </row>
    <row r="62" spans="2:12">
      <c r="B62" s="5"/>
      <c r="L62" s="5"/>
    </row>
    <row r="63" spans="2:12">
      <c r="B63" s="5"/>
      <c r="L63" s="5"/>
    </row>
    <row r="64" spans="2:12">
      <c r="B64" s="5"/>
      <c r="L64" s="5"/>
    </row>
    <row r="65" spans="2:12" s="13" customFormat="1" ht="13.2">
      <c r="B65" s="14"/>
      <c r="D65" s="26" t="s">
        <v>44</v>
      </c>
      <c r="E65" s="27"/>
      <c r="F65" s="27"/>
      <c r="G65" s="26" t="s">
        <v>45</v>
      </c>
      <c r="H65" s="27"/>
      <c r="I65" s="27"/>
      <c r="J65" s="27"/>
      <c r="K65" s="27"/>
      <c r="L65" s="14"/>
    </row>
    <row r="66" spans="2:12">
      <c r="B66" s="5"/>
      <c r="L66" s="5"/>
    </row>
    <row r="67" spans="2:12">
      <c r="B67" s="5"/>
      <c r="L67" s="5"/>
    </row>
    <row r="68" spans="2:12">
      <c r="B68" s="5"/>
      <c r="L68" s="5"/>
    </row>
    <row r="69" spans="2:12">
      <c r="B69" s="5"/>
      <c r="L69" s="5"/>
    </row>
    <row r="70" spans="2:12">
      <c r="B70" s="5"/>
      <c r="L70" s="5"/>
    </row>
    <row r="71" spans="2:12">
      <c r="B71" s="5"/>
      <c r="L71" s="5"/>
    </row>
    <row r="72" spans="2:12">
      <c r="B72" s="5"/>
      <c r="L72" s="5"/>
    </row>
    <row r="73" spans="2:12">
      <c r="B73" s="5"/>
      <c r="L73" s="5"/>
    </row>
    <row r="74" spans="2:12">
      <c r="B74" s="5"/>
      <c r="L74" s="5"/>
    </row>
    <row r="75" spans="2:12">
      <c r="B75" s="5"/>
      <c r="L75" s="5"/>
    </row>
    <row r="76" spans="2:12" s="13" customFormat="1" ht="13.2">
      <c r="B76" s="14"/>
      <c r="D76" s="28" t="s">
        <v>42</v>
      </c>
      <c r="E76" s="16"/>
      <c r="F76" s="89" t="s">
        <v>43</v>
      </c>
      <c r="G76" s="28" t="s">
        <v>42</v>
      </c>
      <c r="H76" s="16"/>
      <c r="I76" s="16"/>
      <c r="J76" s="90" t="s">
        <v>43</v>
      </c>
      <c r="K76" s="16"/>
      <c r="L76" s="14"/>
    </row>
    <row r="77" spans="2:12" s="13" customFormat="1" ht="14.55" customHeight="1"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14"/>
    </row>
    <row r="81" spans="2:47" s="13" customFormat="1" ht="7.0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14"/>
    </row>
    <row r="82" spans="2:47" s="13" customFormat="1" ht="25.05" customHeight="1">
      <c r="B82" s="14"/>
      <c r="C82" s="6" t="s">
        <v>79</v>
      </c>
      <c r="L82" s="14"/>
    </row>
    <row r="83" spans="2:47" s="13" customFormat="1" ht="7.05" customHeight="1">
      <c r="B83" s="14"/>
      <c r="L83" s="14"/>
    </row>
    <row r="84" spans="2:47" s="13" customFormat="1" ht="12" customHeight="1">
      <c r="B84" s="14"/>
      <c r="C84" s="10" t="s">
        <v>11</v>
      </c>
      <c r="L84" s="14"/>
    </row>
    <row r="85" spans="2:47" s="13" customFormat="1" ht="16.5" customHeight="1">
      <c r="B85" s="14"/>
      <c r="E85" s="318" t="str">
        <f>E7</f>
        <v>Rekonštrukcia miestnej komunikácie na Colníckej ul.-časťA</v>
      </c>
      <c r="F85" s="319"/>
      <c r="G85" s="319"/>
      <c r="H85" s="319"/>
      <c r="L85" s="14"/>
    </row>
    <row r="86" spans="2:47" s="13" customFormat="1" ht="12" customHeight="1">
      <c r="B86" s="14"/>
      <c r="C86" s="10" t="s">
        <v>77</v>
      </c>
      <c r="L86" s="14"/>
    </row>
    <row r="87" spans="2:47" s="13" customFormat="1" ht="30" customHeight="1">
      <c r="B87" s="14"/>
      <c r="E87" s="294" t="str">
        <f>E9</f>
        <v>SO 1.1 - Rekonštrukcia miestnej komunikácie na Colníckej ul.-časťA</v>
      </c>
      <c r="F87" s="317"/>
      <c r="G87" s="317"/>
      <c r="H87" s="317"/>
      <c r="L87" s="14"/>
    </row>
    <row r="88" spans="2:47" s="13" customFormat="1" ht="7.05" customHeight="1">
      <c r="B88" s="14"/>
      <c r="L88" s="14"/>
    </row>
    <row r="89" spans="2:47" s="13" customFormat="1" ht="12" customHeight="1">
      <c r="B89" s="14"/>
      <c r="C89" s="10" t="s">
        <v>15</v>
      </c>
      <c r="F89" s="11" t="str">
        <f>F12</f>
        <v xml:space="preserve"> </v>
      </c>
      <c r="I89" s="10" t="s">
        <v>17</v>
      </c>
      <c r="J89" s="71" t="str">
        <f>IF(J12="","",J12)</f>
        <v/>
      </c>
      <c r="L89" s="14"/>
    </row>
    <row r="90" spans="2:47" s="13" customFormat="1" ht="7.05" customHeight="1">
      <c r="B90" s="14"/>
      <c r="L90" s="14"/>
    </row>
    <row r="91" spans="2:47" s="13" customFormat="1" ht="15.3" customHeight="1">
      <c r="B91" s="14"/>
      <c r="C91" s="10" t="s">
        <v>18</v>
      </c>
      <c r="F91" s="11" t="str">
        <f>E15</f>
        <v xml:space="preserve"> </v>
      </c>
      <c r="I91" s="10" t="s">
        <v>22</v>
      </c>
      <c r="J91" s="91" t="str">
        <f>E21</f>
        <v xml:space="preserve"> </v>
      </c>
      <c r="L91" s="14"/>
    </row>
    <row r="92" spans="2:47" s="13" customFormat="1" ht="15.3" customHeight="1">
      <c r="B92" s="14"/>
      <c r="C92" s="10" t="s">
        <v>21</v>
      </c>
      <c r="F92" s="11" t="str">
        <f>IF(E18="","",E18)</f>
        <v xml:space="preserve"> </v>
      </c>
      <c r="I92" s="10" t="s">
        <v>25</v>
      </c>
      <c r="J92" s="91" t="str">
        <f>E24</f>
        <v xml:space="preserve"> </v>
      </c>
      <c r="L92" s="14"/>
    </row>
    <row r="93" spans="2:47" s="13" customFormat="1" ht="10.35" customHeight="1">
      <c r="B93" s="14"/>
      <c r="L93" s="14"/>
    </row>
    <row r="94" spans="2:47" s="13" customFormat="1" ht="29.25" customHeight="1">
      <c r="B94" s="14"/>
      <c r="C94" s="92" t="s">
        <v>80</v>
      </c>
      <c r="D94" s="83"/>
      <c r="E94" s="83"/>
      <c r="F94" s="83"/>
      <c r="G94" s="83"/>
      <c r="H94" s="83"/>
      <c r="I94" s="83"/>
      <c r="J94" s="93" t="s">
        <v>81</v>
      </c>
      <c r="K94" s="83"/>
      <c r="L94" s="14"/>
    </row>
    <row r="95" spans="2:47" s="13" customFormat="1" ht="10.35" customHeight="1">
      <c r="B95" s="14"/>
      <c r="L95" s="14"/>
    </row>
    <row r="96" spans="2:47" s="13" customFormat="1" ht="22.95" customHeight="1">
      <c r="B96" s="14"/>
      <c r="C96" s="94" t="s">
        <v>82</v>
      </c>
      <c r="J96" s="75">
        <f>J124</f>
        <v>0</v>
      </c>
      <c r="L96" s="14"/>
      <c r="AU96" s="2" t="s">
        <v>83</v>
      </c>
    </row>
    <row r="97" spans="2:12" s="95" customFormat="1" ht="25.05" customHeight="1">
      <c r="B97" s="96"/>
      <c r="D97" s="97" t="s">
        <v>84</v>
      </c>
      <c r="E97" s="98"/>
      <c r="F97" s="98"/>
      <c r="G97" s="98"/>
      <c r="H97" s="98"/>
      <c r="I97" s="98"/>
      <c r="J97" s="99">
        <f>J125</f>
        <v>0</v>
      </c>
      <c r="L97" s="96"/>
    </row>
    <row r="98" spans="2:12" s="100" customFormat="1" ht="19.95" customHeight="1">
      <c r="B98" s="101"/>
      <c r="D98" s="102" t="s">
        <v>85</v>
      </c>
      <c r="E98" s="103"/>
      <c r="F98" s="103"/>
      <c r="G98" s="103"/>
      <c r="H98" s="103"/>
      <c r="I98" s="103"/>
      <c r="J98" s="104">
        <f>J126</f>
        <v>0</v>
      </c>
      <c r="L98" s="101"/>
    </row>
    <row r="99" spans="2:12" s="100" customFormat="1" ht="19.95" customHeight="1">
      <c r="B99" s="101"/>
      <c r="D99" s="102" t="s">
        <v>86</v>
      </c>
      <c r="E99" s="103"/>
      <c r="F99" s="103"/>
      <c r="G99" s="103"/>
      <c r="H99" s="103"/>
      <c r="I99" s="103"/>
      <c r="J99" s="104">
        <f>J147</f>
        <v>0</v>
      </c>
      <c r="L99" s="101"/>
    </row>
    <row r="100" spans="2:12" s="100" customFormat="1" ht="19.95" customHeight="1">
      <c r="B100" s="101"/>
      <c r="D100" s="102" t="s">
        <v>87</v>
      </c>
      <c r="E100" s="103"/>
      <c r="F100" s="103"/>
      <c r="G100" s="103"/>
      <c r="H100" s="103"/>
      <c r="I100" s="103"/>
      <c r="J100" s="104">
        <f>J150</f>
        <v>0</v>
      </c>
      <c r="L100" s="101"/>
    </row>
    <row r="101" spans="2:12" s="100" customFormat="1" ht="19.95" customHeight="1">
      <c r="B101" s="101"/>
      <c r="D101" s="102" t="s">
        <v>88</v>
      </c>
      <c r="E101" s="103"/>
      <c r="F101" s="103"/>
      <c r="G101" s="103"/>
      <c r="H101" s="103"/>
      <c r="I101" s="103"/>
      <c r="J101" s="104">
        <f>J161</f>
        <v>0</v>
      </c>
      <c r="L101" s="101"/>
    </row>
    <row r="102" spans="2:12" s="100" customFormat="1" ht="19.95" customHeight="1">
      <c r="B102" s="101"/>
      <c r="D102" s="102" t="s">
        <v>89</v>
      </c>
      <c r="E102" s="103"/>
      <c r="F102" s="103"/>
      <c r="G102" s="103"/>
      <c r="H102" s="103"/>
      <c r="I102" s="103"/>
      <c r="J102" s="104">
        <f>J178</f>
        <v>0</v>
      </c>
      <c r="L102" s="101"/>
    </row>
    <row r="103" spans="2:12" s="100" customFormat="1" ht="19.95" customHeight="1">
      <c r="B103" s="101"/>
      <c r="D103" s="102" t="s">
        <v>90</v>
      </c>
      <c r="E103" s="103"/>
      <c r="F103" s="103"/>
      <c r="G103" s="103"/>
      <c r="H103" s="103"/>
      <c r="I103" s="103"/>
      <c r="J103" s="104">
        <f>J191</f>
        <v>0</v>
      </c>
      <c r="L103" s="101"/>
    </row>
    <row r="104" spans="2:12" s="95" customFormat="1" ht="25.05" customHeight="1">
      <c r="B104" s="96"/>
      <c r="D104" s="97" t="s">
        <v>91</v>
      </c>
      <c r="E104" s="98"/>
      <c r="F104" s="98"/>
      <c r="G104" s="98"/>
      <c r="H104" s="98"/>
      <c r="I104" s="98"/>
      <c r="J104" s="99">
        <f>J193</f>
        <v>0</v>
      </c>
      <c r="L104" s="96"/>
    </row>
    <row r="105" spans="2:12" s="13" customFormat="1" ht="21.75" customHeight="1">
      <c r="B105" s="14"/>
      <c r="L105" s="14"/>
    </row>
    <row r="106" spans="2:12" s="13" customFormat="1" ht="7.05" customHeight="1">
      <c r="B106" s="29"/>
      <c r="C106" s="30"/>
      <c r="D106" s="30"/>
      <c r="E106" s="30"/>
      <c r="F106" s="30"/>
      <c r="G106" s="30"/>
      <c r="H106" s="30"/>
      <c r="I106" s="30"/>
      <c r="J106" s="30"/>
      <c r="K106" s="30"/>
      <c r="L106" s="14"/>
    </row>
    <row r="110" spans="2:12" s="13" customFormat="1" ht="7.0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14"/>
    </row>
    <row r="111" spans="2:12" s="13" customFormat="1" ht="25.05" customHeight="1">
      <c r="B111" s="14"/>
      <c r="C111" s="6" t="s">
        <v>92</v>
      </c>
      <c r="L111" s="14"/>
    </row>
    <row r="112" spans="2:12" s="13" customFormat="1" ht="7.05" customHeight="1">
      <c r="B112" s="14"/>
      <c r="L112" s="14"/>
    </row>
    <row r="113" spans="2:65" s="13" customFormat="1" ht="12" customHeight="1">
      <c r="B113" s="14"/>
      <c r="C113" s="10" t="s">
        <v>11</v>
      </c>
      <c r="L113" s="14"/>
    </row>
    <row r="114" spans="2:65" s="13" customFormat="1" ht="16.5" customHeight="1">
      <c r="B114" s="14"/>
      <c r="E114" s="318" t="str">
        <f>E7</f>
        <v>Rekonštrukcia miestnej komunikácie na Colníckej ul.-časťA</v>
      </c>
      <c r="F114" s="319"/>
      <c r="G114" s="319"/>
      <c r="H114" s="319"/>
      <c r="L114" s="14"/>
    </row>
    <row r="115" spans="2:65" s="13" customFormat="1" ht="12" customHeight="1">
      <c r="B115" s="14"/>
      <c r="C115" s="10" t="s">
        <v>77</v>
      </c>
      <c r="L115" s="14"/>
    </row>
    <row r="116" spans="2:65" s="13" customFormat="1" ht="30" customHeight="1">
      <c r="B116" s="14"/>
      <c r="E116" s="294" t="str">
        <f>E9</f>
        <v>SO 1.1 - Rekonštrukcia miestnej komunikácie na Colníckej ul.-časťA</v>
      </c>
      <c r="F116" s="317"/>
      <c r="G116" s="317"/>
      <c r="H116" s="317"/>
      <c r="L116" s="14"/>
    </row>
    <row r="117" spans="2:65" s="13" customFormat="1" ht="7.05" customHeight="1">
      <c r="B117" s="14"/>
      <c r="L117" s="14"/>
    </row>
    <row r="118" spans="2:65" s="13" customFormat="1" ht="12" customHeight="1">
      <c r="B118" s="14"/>
      <c r="C118" s="10" t="s">
        <v>15</v>
      </c>
      <c r="F118" s="11" t="str">
        <f>F12</f>
        <v xml:space="preserve"> </v>
      </c>
      <c r="I118" s="10" t="s">
        <v>17</v>
      </c>
      <c r="J118" s="71" t="str">
        <f>IF(J12="","",J12)</f>
        <v/>
      </c>
      <c r="L118" s="14"/>
    </row>
    <row r="119" spans="2:65" s="13" customFormat="1" ht="7.05" customHeight="1">
      <c r="B119" s="14"/>
      <c r="L119" s="14"/>
    </row>
    <row r="120" spans="2:65" s="13" customFormat="1" ht="15.3" customHeight="1">
      <c r="B120" s="14"/>
      <c r="C120" s="10" t="s">
        <v>18</v>
      </c>
      <c r="F120" s="11" t="str">
        <f>E15</f>
        <v xml:space="preserve"> </v>
      </c>
      <c r="I120" s="10" t="s">
        <v>22</v>
      </c>
      <c r="J120" s="91" t="str">
        <f>E21</f>
        <v xml:space="preserve"> </v>
      </c>
      <c r="L120" s="14"/>
    </row>
    <row r="121" spans="2:65" s="13" customFormat="1" ht="15.3" customHeight="1">
      <c r="B121" s="14"/>
      <c r="C121" s="10" t="s">
        <v>21</v>
      </c>
      <c r="F121" s="11" t="str">
        <f>IF(E18="","",E18)</f>
        <v xml:space="preserve"> </v>
      </c>
      <c r="I121" s="10" t="s">
        <v>25</v>
      </c>
      <c r="J121" s="91" t="str">
        <f>E24</f>
        <v xml:space="preserve"> </v>
      </c>
      <c r="L121" s="14"/>
    </row>
    <row r="122" spans="2:65" s="13" customFormat="1" ht="10.35" customHeight="1">
      <c r="B122" s="14"/>
      <c r="L122" s="14"/>
    </row>
    <row r="123" spans="2:65" s="105" customFormat="1" ht="29.25" customHeight="1">
      <c r="B123" s="106"/>
      <c r="C123" s="107" t="s">
        <v>93</v>
      </c>
      <c r="D123" s="108" t="s">
        <v>52</v>
      </c>
      <c r="E123" s="108" t="s">
        <v>48</v>
      </c>
      <c r="F123" s="108" t="s">
        <v>49</v>
      </c>
      <c r="G123" s="108" t="s">
        <v>94</v>
      </c>
      <c r="H123" s="108" t="s">
        <v>95</v>
      </c>
      <c r="I123" s="108" t="s">
        <v>96</v>
      </c>
      <c r="J123" s="109" t="s">
        <v>81</v>
      </c>
      <c r="K123" s="110" t="s">
        <v>97</v>
      </c>
      <c r="L123" s="106"/>
      <c r="M123" s="44" t="s">
        <v>1</v>
      </c>
      <c r="N123" s="45" t="s">
        <v>31</v>
      </c>
      <c r="O123" s="45" t="s">
        <v>98</v>
      </c>
      <c r="P123" s="45" t="s">
        <v>99</v>
      </c>
      <c r="Q123" s="45" t="s">
        <v>100</v>
      </c>
      <c r="R123" s="45" t="s">
        <v>101</v>
      </c>
      <c r="S123" s="45" t="s">
        <v>102</v>
      </c>
      <c r="T123" s="46" t="s">
        <v>103</v>
      </c>
    </row>
    <row r="124" spans="2:65" s="13" customFormat="1" ht="22.95" customHeight="1">
      <c r="B124" s="14"/>
      <c r="C124" s="50" t="s">
        <v>82</v>
      </c>
      <c r="J124" s="111">
        <f>BK124</f>
        <v>0</v>
      </c>
      <c r="L124" s="14"/>
      <c r="M124" s="47"/>
      <c r="N124" s="39"/>
      <c r="O124" s="39"/>
      <c r="P124" s="112">
        <f>P125+P193</f>
        <v>1117.1867670000001</v>
      </c>
      <c r="Q124" s="39"/>
      <c r="R124" s="112">
        <f>R125+R193</f>
        <v>739.863474</v>
      </c>
      <c r="S124" s="39"/>
      <c r="T124" s="113">
        <f>T125+T193</f>
        <v>91.457000000000008</v>
      </c>
      <c r="AT124" s="2" t="s">
        <v>66</v>
      </c>
      <c r="AU124" s="2" t="s">
        <v>83</v>
      </c>
      <c r="BK124" s="114">
        <f>BK125+BK193</f>
        <v>0</v>
      </c>
    </row>
    <row r="125" spans="2:65" s="115" customFormat="1" ht="25.95" customHeight="1">
      <c r="B125" s="116"/>
      <c r="D125" s="117" t="s">
        <v>66</v>
      </c>
      <c r="E125" s="118" t="s">
        <v>104</v>
      </c>
      <c r="F125" s="118" t="s">
        <v>105</v>
      </c>
      <c r="J125" s="119">
        <f>BK125</f>
        <v>0</v>
      </c>
      <c r="L125" s="116"/>
      <c r="M125" s="120"/>
      <c r="P125" s="121">
        <f>P126+P147+P150+P161+P178+P191</f>
        <v>1117.1867670000001</v>
      </c>
      <c r="R125" s="121">
        <f>R126+R147+R150+R161+R178+R191</f>
        <v>739.863474</v>
      </c>
      <c r="T125" s="122">
        <f>T126+T147+T150+T161+T178+T191</f>
        <v>91.457000000000008</v>
      </c>
      <c r="AR125" s="117" t="s">
        <v>74</v>
      </c>
      <c r="AT125" s="123" t="s">
        <v>66</v>
      </c>
      <c r="AU125" s="123" t="s">
        <v>67</v>
      </c>
      <c r="AY125" s="117" t="s">
        <v>106</v>
      </c>
      <c r="BK125" s="124">
        <f>BK126+BK147+BK150+BK161+BK178+BK191</f>
        <v>0</v>
      </c>
    </row>
    <row r="126" spans="2:65" s="115" customFormat="1" ht="22.95" customHeight="1">
      <c r="B126" s="116"/>
      <c r="D126" s="117" t="s">
        <v>66</v>
      </c>
      <c r="E126" s="125" t="s">
        <v>74</v>
      </c>
      <c r="F126" s="125" t="s">
        <v>107</v>
      </c>
      <c r="J126" s="126">
        <f>BK126</f>
        <v>0</v>
      </c>
      <c r="L126" s="116"/>
      <c r="M126" s="120"/>
      <c r="P126" s="121">
        <f>SUM(P127:P146)</f>
        <v>519.95335999999998</v>
      </c>
      <c r="R126" s="121">
        <f>SUM(R127:R146)</f>
        <v>43.064754000000001</v>
      </c>
      <c r="T126" s="122">
        <f>SUM(T127:T146)</f>
        <v>90.257000000000005</v>
      </c>
      <c r="AR126" s="117" t="s">
        <v>74</v>
      </c>
      <c r="AT126" s="123" t="s">
        <v>66</v>
      </c>
      <c r="AU126" s="123" t="s">
        <v>74</v>
      </c>
      <c r="AY126" s="117" t="s">
        <v>106</v>
      </c>
      <c r="BK126" s="124">
        <f>SUM(BK127:BK146)</f>
        <v>0</v>
      </c>
    </row>
    <row r="127" spans="2:65" s="13" customFormat="1" ht="24.3" customHeight="1">
      <c r="B127" s="127"/>
      <c r="C127" s="128" t="s">
        <v>74</v>
      </c>
      <c r="D127" s="128" t="s">
        <v>108</v>
      </c>
      <c r="E127" s="129" t="s">
        <v>109</v>
      </c>
      <c r="F127" s="130" t="s">
        <v>110</v>
      </c>
      <c r="G127" s="131" t="s">
        <v>111</v>
      </c>
      <c r="H127" s="132">
        <v>31</v>
      </c>
      <c r="I127" s="133">
        <v>0</v>
      </c>
      <c r="J127" s="133">
        <f>ROUND(I127*H127,2)</f>
        <v>0</v>
      </c>
      <c r="K127" s="134"/>
      <c r="L127" s="14"/>
      <c r="M127" s="135" t="s">
        <v>1</v>
      </c>
      <c r="N127" s="136" t="s">
        <v>33</v>
      </c>
      <c r="O127" s="137">
        <v>0.23599999999999999</v>
      </c>
      <c r="P127" s="137">
        <f t="shared" ref="P127:P146" si="0">O127*H127</f>
        <v>7.3159999999999998</v>
      </c>
      <c r="Q127" s="137">
        <v>0</v>
      </c>
      <c r="R127" s="137">
        <f t="shared" ref="R127:R146" si="1">Q127*H127</f>
        <v>0</v>
      </c>
      <c r="S127" s="137">
        <v>0.26</v>
      </c>
      <c r="T127" s="138">
        <f t="shared" ref="T127:T146" si="2">S127*H127</f>
        <v>8.06</v>
      </c>
      <c r="AR127" s="139" t="s">
        <v>112</v>
      </c>
      <c r="AT127" s="139" t="s">
        <v>108</v>
      </c>
      <c r="AU127" s="139" t="s">
        <v>113</v>
      </c>
      <c r="AY127" s="2" t="s">
        <v>106</v>
      </c>
      <c r="BE127" s="140">
        <f t="shared" ref="BE127:BE146" si="3">IF(N127="základná",J127,0)</f>
        <v>0</v>
      </c>
      <c r="BF127" s="140">
        <f t="shared" ref="BF127:BF146" si="4">IF(N127="znížená",J127,0)</f>
        <v>0</v>
      </c>
      <c r="BG127" s="140">
        <f t="shared" ref="BG127:BG146" si="5">IF(N127="zákl. prenesená",J127,0)</f>
        <v>0</v>
      </c>
      <c r="BH127" s="140">
        <f t="shared" ref="BH127:BH146" si="6">IF(N127="zníž. prenesená",J127,0)</f>
        <v>0</v>
      </c>
      <c r="BI127" s="140">
        <f t="shared" ref="BI127:BI146" si="7">IF(N127="nulová",J127,0)</f>
        <v>0</v>
      </c>
      <c r="BJ127" s="2" t="s">
        <v>113</v>
      </c>
      <c r="BK127" s="141">
        <f t="shared" ref="BK127:BK146" si="8">ROUND(I127*H127,3)</f>
        <v>0</v>
      </c>
      <c r="BL127" s="2" t="s">
        <v>112</v>
      </c>
      <c r="BM127" s="139" t="s">
        <v>114</v>
      </c>
    </row>
    <row r="128" spans="2:65" s="13" customFormat="1" ht="33" customHeight="1">
      <c r="B128" s="127"/>
      <c r="C128" s="128" t="s">
        <v>113</v>
      </c>
      <c r="D128" s="128" t="s">
        <v>108</v>
      </c>
      <c r="E128" s="129" t="s">
        <v>115</v>
      </c>
      <c r="F128" s="130" t="s">
        <v>116</v>
      </c>
      <c r="G128" s="131" t="s">
        <v>111</v>
      </c>
      <c r="H128" s="132">
        <v>310</v>
      </c>
      <c r="I128" s="133">
        <v>0</v>
      </c>
      <c r="J128" s="133">
        <f t="shared" ref="J128:J146" si="9">ROUND(I128*H128,2)</f>
        <v>0</v>
      </c>
      <c r="K128" s="134"/>
      <c r="L128" s="14"/>
      <c r="M128" s="135" t="s">
        <v>1</v>
      </c>
      <c r="N128" s="136" t="s">
        <v>33</v>
      </c>
      <c r="O128" s="137">
        <v>0.35499999999999998</v>
      </c>
      <c r="P128" s="137">
        <f t="shared" si="0"/>
        <v>110.05</v>
      </c>
      <c r="Q128" s="137">
        <v>0</v>
      </c>
      <c r="R128" s="137">
        <f t="shared" si="1"/>
        <v>0</v>
      </c>
      <c r="S128" s="137">
        <v>0.24</v>
      </c>
      <c r="T128" s="138">
        <f t="shared" si="2"/>
        <v>74.399999999999991</v>
      </c>
      <c r="AR128" s="139" t="s">
        <v>112</v>
      </c>
      <c r="AT128" s="139" t="s">
        <v>108</v>
      </c>
      <c r="AU128" s="139" t="s">
        <v>113</v>
      </c>
      <c r="AY128" s="2" t="s">
        <v>106</v>
      </c>
      <c r="BE128" s="140">
        <f t="shared" si="3"/>
        <v>0</v>
      </c>
      <c r="BF128" s="140">
        <f t="shared" si="4"/>
        <v>0</v>
      </c>
      <c r="BG128" s="140">
        <f t="shared" si="5"/>
        <v>0</v>
      </c>
      <c r="BH128" s="140">
        <f t="shared" si="6"/>
        <v>0</v>
      </c>
      <c r="BI128" s="140">
        <f t="shared" si="7"/>
        <v>0</v>
      </c>
      <c r="BJ128" s="2" t="s">
        <v>113</v>
      </c>
      <c r="BK128" s="141">
        <f t="shared" si="8"/>
        <v>0</v>
      </c>
      <c r="BL128" s="2" t="s">
        <v>112</v>
      </c>
      <c r="BM128" s="139" t="s">
        <v>117</v>
      </c>
    </row>
    <row r="129" spans="2:65" s="13" customFormat="1" ht="33" customHeight="1">
      <c r="B129" s="127"/>
      <c r="C129" s="128" t="s">
        <v>118</v>
      </c>
      <c r="D129" s="128" t="s">
        <v>108</v>
      </c>
      <c r="E129" s="129" t="s">
        <v>119</v>
      </c>
      <c r="F129" s="130" t="s">
        <v>120</v>
      </c>
      <c r="G129" s="131" t="s">
        <v>111</v>
      </c>
      <c r="H129" s="132">
        <v>13</v>
      </c>
      <c r="I129" s="133">
        <v>0</v>
      </c>
      <c r="J129" s="133">
        <f t="shared" si="9"/>
        <v>0</v>
      </c>
      <c r="K129" s="134"/>
      <c r="L129" s="14"/>
      <c r="M129" s="135" t="s">
        <v>1</v>
      </c>
      <c r="N129" s="136" t="s">
        <v>33</v>
      </c>
      <c r="O129" s="137">
        <v>0.14116999999999999</v>
      </c>
      <c r="P129" s="137">
        <f t="shared" si="0"/>
        <v>1.8352099999999998</v>
      </c>
      <c r="Q129" s="137">
        <v>1.7000000000000001E-4</v>
      </c>
      <c r="R129" s="137">
        <f t="shared" si="1"/>
        <v>2.2100000000000002E-3</v>
      </c>
      <c r="S129" s="137">
        <v>0.254</v>
      </c>
      <c r="T129" s="138">
        <f t="shared" si="2"/>
        <v>3.302</v>
      </c>
      <c r="AR129" s="139" t="s">
        <v>112</v>
      </c>
      <c r="AT129" s="139" t="s">
        <v>108</v>
      </c>
      <c r="AU129" s="139" t="s">
        <v>113</v>
      </c>
      <c r="AY129" s="2" t="s">
        <v>106</v>
      </c>
      <c r="BE129" s="140">
        <f t="shared" si="3"/>
        <v>0</v>
      </c>
      <c r="BF129" s="140">
        <f t="shared" si="4"/>
        <v>0</v>
      </c>
      <c r="BG129" s="140">
        <f t="shared" si="5"/>
        <v>0</v>
      </c>
      <c r="BH129" s="140">
        <f t="shared" si="6"/>
        <v>0</v>
      </c>
      <c r="BI129" s="140">
        <f t="shared" si="7"/>
        <v>0</v>
      </c>
      <c r="BJ129" s="2" t="s">
        <v>113</v>
      </c>
      <c r="BK129" s="141">
        <f t="shared" si="8"/>
        <v>0</v>
      </c>
      <c r="BL129" s="2" t="s">
        <v>112</v>
      </c>
      <c r="BM129" s="139" t="s">
        <v>121</v>
      </c>
    </row>
    <row r="130" spans="2:65" s="13" customFormat="1" ht="24.3" customHeight="1">
      <c r="B130" s="127"/>
      <c r="C130" s="128" t="s">
        <v>112</v>
      </c>
      <c r="D130" s="128" t="s">
        <v>108</v>
      </c>
      <c r="E130" s="129" t="s">
        <v>122</v>
      </c>
      <c r="F130" s="130" t="s">
        <v>123</v>
      </c>
      <c r="G130" s="131" t="s">
        <v>124</v>
      </c>
      <c r="H130" s="132">
        <v>31</v>
      </c>
      <c r="I130" s="133">
        <v>0</v>
      </c>
      <c r="J130" s="133">
        <f t="shared" si="9"/>
        <v>0</v>
      </c>
      <c r="K130" s="134"/>
      <c r="L130" s="14"/>
      <c r="M130" s="135" t="s">
        <v>1</v>
      </c>
      <c r="N130" s="136" t="s">
        <v>33</v>
      </c>
      <c r="O130" s="137">
        <v>0.127</v>
      </c>
      <c r="P130" s="137">
        <f t="shared" si="0"/>
        <v>3.9370000000000003</v>
      </c>
      <c r="Q130" s="137">
        <v>0</v>
      </c>
      <c r="R130" s="137">
        <f t="shared" si="1"/>
        <v>0</v>
      </c>
      <c r="S130" s="137">
        <v>0.14499999999999999</v>
      </c>
      <c r="T130" s="138">
        <f t="shared" si="2"/>
        <v>4.4950000000000001</v>
      </c>
      <c r="AR130" s="139" t="s">
        <v>112</v>
      </c>
      <c r="AT130" s="139" t="s">
        <v>108</v>
      </c>
      <c r="AU130" s="139" t="s">
        <v>113</v>
      </c>
      <c r="AY130" s="2" t="s">
        <v>106</v>
      </c>
      <c r="BE130" s="140">
        <f t="shared" si="3"/>
        <v>0</v>
      </c>
      <c r="BF130" s="140">
        <f t="shared" si="4"/>
        <v>0</v>
      </c>
      <c r="BG130" s="140">
        <f t="shared" si="5"/>
        <v>0</v>
      </c>
      <c r="BH130" s="140">
        <f t="shared" si="6"/>
        <v>0</v>
      </c>
      <c r="BI130" s="140">
        <f t="shared" si="7"/>
        <v>0</v>
      </c>
      <c r="BJ130" s="2" t="s">
        <v>113</v>
      </c>
      <c r="BK130" s="141">
        <f t="shared" si="8"/>
        <v>0</v>
      </c>
      <c r="BL130" s="2" t="s">
        <v>112</v>
      </c>
      <c r="BM130" s="139" t="s">
        <v>125</v>
      </c>
    </row>
    <row r="131" spans="2:65" s="13" customFormat="1" ht="24.3" customHeight="1">
      <c r="B131" s="127"/>
      <c r="C131" s="128" t="s">
        <v>126</v>
      </c>
      <c r="D131" s="128" t="s">
        <v>108</v>
      </c>
      <c r="E131" s="129" t="s">
        <v>127</v>
      </c>
      <c r="F131" s="130" t="s">
        <v>128</v>
      </c>
      <c r="G131" s="131" t="s">
        <v>129</v>
      </c>
      <c r="H131" s="132">
        <v>194</v>
      </c>
      <c r="I131" s="133">
        <v>0</v>
      </c>
      <c r="J131" s="133">
        <f t="shared" si="9"/>
        <v>0</v>
      </c>
      <c r="K131" s="134"/>
      <c r="L131" s="14"/>
      <c r="M131" s="135" t="s">
        <v>1</v>
      </c>
      <c r="N131" s="136" t="s">
        <v>33</v>
      </c>
      <c r="O131" s="137">
        <v>0.20533999999999999</v>
      </c>
      <c r="P131" s="137">
        <f t="shared" si="0"/>
        <v>39.83596</v>
      </c>
      <c r="Q131" s="137">
        <v>0</v>
      </c>
      <c r="R131" s="137">
        <f t="shared" si="1"/>
        <v>0</v>
      </c>
      <c r="S131" s="137">
        <v>0</v>
      </c>
      <c r="T131" s="138">
        <f t="shared" si="2"/>
        <v>0</v>
      </c>
      <c r="AR131" s="139" t="s">
        <v>112</v>
      </c>
      <c r="AT131" s="139" t="s">
        <v>108</v>
      </c>
      <c r="AU131" s="139" t="s">
        <v>113</v>
      </c>
      <c r="AY131" s="2" t="s">
        <v>106</v>
      </c>
      <c r="BE131" s="140">
        <f t="shared" si="3"/>
        <v>0</v>
      </c>
      <c r="BF131" s="140">
        <f t="shared" si="4"/>
        <v>0</v>
      </c>
      <c r="BG131" s="140">
        <f t="shared" si="5"/>
        <v>0</v>
      </c>
      <c r="BH131" s="140">
        <f t="shared" si="6"/>
        <v>0</v>
      </c>
      <c r="BI131" s="140">
        <f t="shared" si="7"/>
        <v>0</v>
      </c>
      <c r="BJ131" s="2" t="s">
        <v>113</v>
      </c>
      <c r="BK131" s="141">
        <f t="shared" si="8"/>
        <v>0</v>
      </c>
      <c r="BL131" s="2" t="s">
        <v>112</v>
      </c>
      <c r="BM131" s="139" t="s">
        <v>130</v>
      </c>
    </row>
    <row r="132" spans="2:65" s="13" customFormat="1" ht="24.3" customHeight="1">
      <c r="B132" s="127"/>
      <c r="C132" s="128" t="s">
        <v>131</v>
      </c>
      <c r="D132" s="128" t="s">
        <v>108</v>
      </c>
      <c r="E132" s="129" t="s">
        <v>132</v>
      </c>
      <c r="F132" s="130" t="s">
        <v>133</v>
      </c>
      <c r="G132" s="131" t="s">
        <v>129</v>
      </c>
      <c r="H132" s="132">
        <v>194</v>
      </c>
      <c r="I132" s="133">
        <v>0</v>
      </c>
      <c r="J132" s="133">
        <f t="shared" si="9"/>
        <v>0</v>
      </c>
      <c r="K132" s="134"/>
      <c r="L132" s="14"/>
      <c r="M132" s="135" t="s">
        <v>1</v>
      </c>
      <c r="N132" s="136" t="s">
        <v>33</v>
      </c>
      <c r="O132" s="137">
        <v>7.6999999999999999E-2</v>
      </c>
      <c r="P132" s="137">
        <f t="shared" si="0"/>
        <v>14.938000000000001</v>
      </c>
      <c r="Q132" s="137">
        <v>0</v>
      </c>
      <c r="R132" s="137">
        <f t="shared" si="1"/>
        <v>0</v>
      </c>
      <c r="S132" s="137">
        <v>0</v>
      </c>
      <c r="T132" s="138">
        <f t="shared" si="2"/>
        <v>0</v>
      </c>
      <c r="AR132" s="139" t="s">
        <v>112</v>
      </c>
      <c r="AT132" s="139" t="s">
        <v>108</v>
      </c>
      <c r="AU132" s="139" t="s">
        <v>113</v>
      </c>
      <c r="AY132" s="2" t="s">
        <v>106</v>
      </c>
      <c r="BE132" s="140">
        <f t="shared" si="3"/>
        <v>0</v>
      </c>
      <c r="BF132" s="140">
        <f t="shared" si="4"/>
        <v>0</v>
      </c>
      <c r="BG132" s="140">
        <f t="shared" si="5"/>
        <v>0</v>
      </c>
      <c r="BH132" s="140">
        <f t="shared" si="6"/>
        <v>0</v>
      </c>
      <c r="BI132" s="140">
        <f t="shared" si="7"/>
        <v>0</v>
      </c>
      <c r="BJ132" s="2" t="s">
        <v>113</v>
      </c>
      <c r="BK132" s="141">
        <f t="shared" si="8"/>
        <v>0</v>
      </c>
      <c r="BL132" s="2" t="s">
        <v>112</v>
      </c>
      <c r="BM132" s="139" t="s">
        <v>134</v>
      </c>
    </row>
    <row r="133" spans="2:65" s="13" customFormat="1" ht="24.3" customHeight="1">
      <c r="B133" s="127"/>
      <c r="C133" s="128" t="s">
        <v>135</v>
      </c>
      <c r="D133" s="128" t="s">
        <v>108</v>
      </c>
      <c r="E133" s="129" t="s">
        <v>136</v>
      </c>
      <c r="F133" s="130" t="s">
        <v>137</v>
      </c>
      <c r="G133" s="131" t="s">
        <v>129</v>
      </c>
      <c r="H133" s="132">
        <v>21</v>
      </c>
      <c r="I133" s="133">
        <v>0</v>
      </c>
      <c r="J133" s="133">
        <f t="shared" si="9"/>
        <v>0</v>
      </c>
      <c r="K133" s="134"/>
      <c r="L133" s="14"/>
      <c r="M133" s="135" t="s">
        <v>1</v>
      </c>
      <c r="N133" s="136" t="s">
        <v>33</v>
      </c>
      <c r="O133" s="137">
        <v>2.5139999999999998</v>
      </c>
      <c r="P133" s="137">
        <f t="shared" si="0"/>
        <v>52.793999999999997</v>
      </c>
      <c r="Q133" s="137">
        <v>0</v>
      </c>
      <c r="R133" s="137">
        <f t="shared" si="1"/>
        <v>0</v>
      </c>
      <c r="S133" s="137">
        <v>0</v>
      </c>
      <c r="T133" s="138">
        <f t="shared" si="2"/>
        <v>0</v>
      </c>
      <c r="AR133" s="139" t="s">
        <v>112</v>
      </c>
      <c r="AT133" s="139" t="s">
        <v>108</v>
      </c>
      <c r="AU133" s="139" t="s">
        <v>113</v>
      </c>
      <c r="AY133" s="2" t="s">
        <v>106</v>
      </c>
      <c r="BE133" s="140">
        <f t="shared" si="3"/>
        <v>0</v>
      </c>
      <c r="BF133" s="140">
        <f t="shared" si="4"/>
        <v>0</v>
      </c>
      <c r="BG133" s="140">
        <f t="shared" si="5"/>
        <v>0</v>
      </c>
      <c r="BH133" s="140">
        <f t="shared" si="6"/>
        <v>0</v>
      </c>
      <c r="BI133" s="140">
        <f t="shared" si="7"/>
        <v>0</v>
      </c>
      <c r="BJ133" s="2" t="s">
        <v>113</v>
      </c>
      <c r="BK133" s="141">
        <f t="shared" si="8"/>
        <v>0</v>
      </c>
      <c r="BL133" s="2" t="s">
        <v>112</v>
      </c>
      <c r="BM133" s="139" t="s">
        <v>138</v>
      </c>
    </row>
    <row r="134" spans="2:65" s="13" customFormat="1" ht="37.950000000000003" customHeight="1">
      <c r="B134" s="127"/>
      <c r="C134" s="128" t="s">
        <v>139</v>
      </c>
      <c r="D134" s="128" t="s">
        <v>108</v>
      </c>
      <c r="E134" s="129" t="s">
        <v>140</v>
      </c>
      <c r="F134" s="130" t="s">
        <v>141</v>
      </c>
      <c r="G134" s="131" t="s">
        <v>129</v>
      </c>
      <c r="H134" s="132">
        <v>21</v>
      </c>
      <c r="I134" s="133">
        <v>0</v>
      </c>
      <c r="J134" s="133">
        <f t="shared" si="9"/>
        <v>0</v>
      </c>
      <c r="K134" s="134"/>
      <c r="L134" s="14"/>
      <c r="M134" s="135" t="s">
        <v>1</v>
      </c>
      <c r="N134" s="136" t="s">
        <v>33</v>
      </c>
      <c r="O134" s="137">
        <v>0.61299999999999999</v>
      </c>
      <c r="P134" s="137">
        <f t="shared" si="0"/>
        <v>12.872999999999999</v>
      </c>
      <c r="Q134" s="137">
        <v>0</v>
      </c>
      <c r="R134" s="137">
        <f t="shared" si="1"/>
        <v>0</v>
      </c>
      <c r="S134" s="137">
        <v>0</v>
      </c>
      <c r="T134" s="138">
        <f t="shared" si="2"/>
        <v>0</v>
      </c>
      <c r="AR134" s="139" t="s">
        <v>112</v>
      </c>
      <c r="AT134" s="139" t="s">
        <v>108</v>
      </c>
      <c r="AU134" s="139" t="s">
        <v>113</v>
      </c>
      <c r="AY134" s="2" t="s">
        <v>106</v>
      </c>
      <c r="BE134" s="140">
        <f t="shared" si="3"/>
        <v>0</v>
      </c>
      <c r="BF134" s="140">
        <f t="shared" si="4"/>
        <v>0</v>
      </c>
      <c r="BG134" s="140">
        <f t="shared" si="5"/>
        <v>0</v>
      </c>
      <c r="BH134" s="140">
        <f t="shared" si="6"/>
        <v>0</v>
      </c>
      <c r="BI134" s="140">
        <f t="shared" si="7"/>
        <v>0</v>
      </c>
      <c r="BJ134" s="2" t="s">
        <v>113</v>
      </c>
      <c r="BK134" s="141">
        <f t="shared" si="8"/>
        <v>0</v>
      </c>
      <c r="BL134" s="2" t="s">
        <v>112</v>
      </c>
      <c r="BM134" s="139" t="s">
        <v>142</v>
      </c>
    </row>
    <row r="135" spans="2:65" s="13" customFormat="1" ht="24.3" customHeight="1">
      <c r="B135" s="127"/>
      <c r="C135" s="128" t="s">
        <v>143</v>
      </c>
      <c r="D135" s="128" t="s">
        <v>108</v>
      </c>
      <c r="E135" s="129" t="s">
        <v>144</v>
      </c>
      <c r="F135" s="130" t="s">
        <v>145</v>
      </c>
      <c r="G135" s="131" t="s">
        <v>129</v>
      </c>
      <c r="H135" s="132">
        <v>39</v>
      </c>
      <c r="I135" s="133">
        <v>0</v>
      </c>
      <c r="J135" s="133">
        <f t="shared" si="9"/>
        <v>0</v>
      </c>
      <c r="K135" s="134"/>
      <c r="L135" s="14"/>
      <c r="M135" s="135" t="s">
        <v>1</v>
      </c>
      <c r="N135" s="136" t="s">
        <v>33</v>
      </c>
      <c r="O135" s="137">
        <v>2.9609999999999999</v>
      </c>
      <c r="P135" s="137">
        <f t="shared" si="0"/>
        <v>115.479</v>
      </c>
      <c r="Q135" s="137">
        <v>0</v>
      </c>
      <c r="R135" s="137">
        <f t="shared" si="1"/>
        <v>0</v>
      </c>
      <c r="S135" s="137">
        <v>0</v>
      </c>
      <c r="T135" s="138">
        <f t="shared" si="2"/>
        <v>0</v>
      </c>
      <c r="AR135" s="139" t="s">
        <v>112</v>
      </c>
      <c r="AT135" s="139" t="s">
        <v>108</v>
      </c>
      <c r="AU135" s="139" t="s">
        <v>113</v>
      </c>
      <c r="AY135" s="2" t="s">
        <v>106</v>
      </c>
      <c r="BE135" s="140">
        <f t="shared" si="3"/>
        <v>0</v>
      </c>
      <c r="BF135" s="140">
        <f t="shared" si="4"/>
        <v>0</v>
      </c>
      <c r="BG135" s="140">
        <f t="shared" si="5"/>
        <v>0</v>
      </c>
      <c r="BH135" s="140">
        <f t="shared" si="6"/>
        <v>0</v>
      </c>
      <c r="BI135" s="140">
        <f t="shared" si="7"/>
        <v>0</v>
      </c>
      <c r="BJ135" s="2" t="s">
        <v>113</v>
      </c>
      <c r="BK135" s="141">
        <f t="shared" si="8"/>
        <v>0</v>
      </c>
      <c r="BL135" s="2" t="s">
        <v>112</v>
      </c>
      <c r="BM135" s="139" t="s">
        <v>146</v>
      </c>
    </row>
    <row r="136" spans="2:65" s="13" customFormat="1" ht="24.3" customHeight="1">
      <c r="B136" s="127"/>
      <c r="C136" s="128" t="s">
        <v>147</v>
      </c>
      <c r="D136" s="128" t="s">
        <v>108</v>
      </c>
      <c r="E136" s="129" t="s">
        <v>148</v>
      </c>
      <c r="F136" s="130" t="s">
        <v>149</v>
      </c>
      <c r="G136" s="131" t="s">
        <v>129</v>
      </c>
      <c r="H136" s="132">
        <v>39</v>
      </c>
      <c r="I136" s="133">
        <v>0</v>
      </c>
      <c r="J136" s="133">
        <f t="shared" si="9"/>
        <v>0</v>
      </c>
      <c r="K136" s="134"/>
      <c r="L136" s="14"/>
      <c r="M136" s="135" t="s">
        <v>1</v>
      </c>
      <c r="N136" s="136" t="s">
        <v>33</v>
      </c>
      <c r="O136" s="137">
        <v>0.44700000000000001</v>
      </c>
      <c r="P136" s="137">
        <f t="shared" si="0"/>
        <v>17.433</v>
      </c>
      <c r="Q136" s="137">
        <v>0</v>
      </c>
      <c r="R136" s="137">
        <f t="shared" si="1"/>
        <v>0</v>
      </c>
      <c r="S136" s="137">
        <v>0</v>
      </c>
      <c r="T136" s="138">
        <f t="shared" si="2"/>
        <v>0</v>
      </c>
      <c r="AR136" s="139" t="s">
        <v>112</v>
      </c>
      <c r="AT136" s="139" t="s">
        <v>108</v>
      </c>
      <c r="AU136" s="139" t="s">
        <v>113</v>
      </c>
      <c r="AY136" s="2" t="s">
        <v>106</v>
      </c>
      <c r="BE136" s="140">
        <f t="shared" si="3"/>
        <v>0</v>
      </c>
      <c r="BF136" s="140">
        <f t="shared" si="4"/>
        <v>0</v>
      </c>
      <c r="BG136" s="140">
        <f t="shared" si="5"/>
        <v>0</v>
      </c>
      <c r="BH136" s="140">
        <f t="shared" si="6"/>
        <v>0</v>
      </c>
      <c r="BI136" s="140">
        <f t="shared" si="7"/>
        <v>0</v>
      </c>
      <c r="BJ136" s="2" t="s">
        <v>113</v>
      </c>
      <c r="BK136" s="141">
        <f t="shared" si="8"/>
        <v>0</v>
      </c>
      <c r="BL136" s="2" t="s">
        <v>112</v>
      </c>
      <c r="BM136" s="139" t="s">
        <v>150</v>
      </c>
    </row>
    <row r="137" spans="2:65" s="13" customFormat="1" ht="24.3" customHeight="1">
      <c r="B137" s="127"/>
      <c r="C137" s="128" t="s">
        <v>151</v>
      </c>
      <c r="D137" s="128" t="s">
        <v>108</v>
      </c>
      <c r="E137" s="129" t="s">
        <v>152</v>
      </c>
      <c r="F137" s="130" t="s">
        <v>153</v>
      </c>
      <c r="G137" s="131" t="s">
        <v>111</v>
      </c>
      <c r="H137" s="132">
        <v>72</v>
      </c>
      <c r="I137" s="133">
        <v>0</v>
      </c>
      <c r="J137" s="133">
        <f t="shared" si="9"/>
        <v>0</v>
      </c>
      <c r="K137" s="134"/>
      <c r="L137" s="14"/>
      <c r="M137" s="135" t="s">
        <v>1</v>
      </c>
      <c r="N137" s="136" t="s">
        <v>33</v>
      </c>
      <c r="O137" s="137">
        <v>0.28100000000000003</v>
      </c>
      <c r="P137" s="137">
        <f t="shared" si="0"/>
        <v>20.232000000000003</v>
      </c>
      <c r="Q137" s="137">
        <v>8.0000000000000004E-4</v>
      </c>
      <c r="R137" s="137">
        <f t="shared" si="1"/>
        <v>5.7600000000000005E-2</v>
      </c>
      <c r="S137" s="137">
        <v>0</v>
      </c>
      <c r="T137" s="138">
        <f t="shared" si="2"/>
        <v>0</v>
      </c>
      <c r="AR137" s="139" t="s">
        <v>112</v>
      </c>
      <c r="AT137" s="139" t="s">
        <v>108</v>
      </c>
      <c r="AU137" s="139" t="s">
        <v>113</v>
      </c>
      <c r="AY137" s="2" t="s">
        <v>106</v>
      </c>
      <c r="BE137" s="140">
        <f t="shared" si="3"/>
        <v>0</v>
      </c>
      <c r="BF137" s="140">
        <f t="shared" si="4"/>
        <v>0</v>
      </c>
      <c r="BG137" s="140">
        <f t="shared" si="5"/>
        <v>0</v>
      </c>
      <c r="BH137" s="140">
        <f t="shared" si="6"/>
        <v>0</v>
      </c>
      <c r="BI137" s="140">
        <f t="shared" si="7"/>
        <v>0</v>
      </c>
      <c r="BJ137" s="2" t="s">
        <v>113</v>
      </c>
      <c r="BK137" s="141">
        <f t="shared" si="8"/>
        <v>0</v>
      </c>
      <c r="BL137" s="2" t="s">
        <v>112</v>
      </c>
      <c r="BM137" s="139" t="s">
        <v>154</v>
      </c>
    </row>
    <row r="138" spans="2:65" s="13" customFormat="1" ht="24.3" customHeight="1">
      <c r="B138" s="127"/>
      <c r="C138" s="128" t="s">
        <v>155</v>
      </c>
      <c r="D138" s="128" t="s">
        <v>108</v>
      </c>
      <c r="E138" s="129" t="s">
        <v>156</v>
      </c>
      <c r="F138" s="130" t="s">
        <v>157</v>
      </c>
      <c r="G138" s="131" t="s">
        <v>111</v>
      </c>
      <c r="H138" s="132">
        <v>72</v>
      </c>
      <c r="I138" s="133">
        <v>0</v>
      </c>
      <c r="J138" s="133">
        <f t="shared" si="9"/>
        <v>0</v>
      </c>
      <c r="K138" s="134"/>
      <c r="L138" s="14"/>
      <c r="M138" s="135" t="s">
        <v>1</v>
      </c>
      <c r="N138" s="136" t="s">
        <v>33</v>
      </c>
      <c r="O138" s="137">
        <v>7.4999999999999997E-2</v>
      </c>
      <c r="P138" s="137">
        <f t="shared" si="0"/>
        <v>5.3999999999999995</v>
      </c>
      <c r="Q138" s="137">
        <v>0</v>
      </c>
      <c r="R138" s="137">
        <f t="shared" si="1"/>
        <v>0</v>
      </c>
      <c r="S138" s="137">
        <v>0</v>
      </c>
      <c r="T138" s="138">
        <f t="shared" si="2"/>
        <v>0</v>
      </c>
      <c r="AR138" s="139" t="s">
        <v>112</v>
      </c>
      <c r="AT138" s="139" t="s">
        <v>108</v>
      </c>
      <c r="AU138" s="139" t="s">
        <v>113</v>
      </c>
      <c r="AY138" s="2" t="s">
        <v>106</v>
      </c>
      <c r="BE138" s="140">
        <f t="shared" si="3"/>
        <v>0</v>
      </c>
      <c r="BF138" s="140">
        <f t="shared" si="4"/>
        <v>0</v>
      </c>
      <c r="BG138" s="140">
        <f t="shared" si="5"/>
        <v>0</v>
      </c>
      <c r="BH138" s="140">
        <f t="shared" si="6"/>
        <v>0</v>
      </c>
      <c r="BI138" s="140">
        <f t="shared" si="7"/>
        <v>0</v>
      </c>
      <c r="BJ138" s="2" t="s">
        <v>113</v>
      </c>
      <c r="BK138" s="141">
        <f t="shared" si="8"/>
        <v>0</v>
      </c>
      <c r="BL138" s="2" t="s">
        <v>112</v>
      </c>
      <c r="BM138" s="139" t="s">
        <v>158</v>
      </c>
    </row>
    <row r="139" spans="2:65" s="13" customFormat="1" ht="37.950000000000003" customHeight="1">
      <c r="B139" s="127"/>
      <c r="C139" s="128" t="s">
        <v>159</v>
      </c>
      <c r="D139" s="128" t="s">
        <v>108</v>
      </c>
      <c r="E139" s="129" t="s">
        <v>160</v>
      </c>
      <c r="F139" s="130" t="s">
        <v>161</v>
      </c>
      <c r="G139" s="131" t="s">
        <v>129</v>
      </c>
      <c r="H139" s="132">
        <v>223</v>
      </c>
      <c r="I139" s="133">
        <v>0</v>
      </c>
      <c r="J139" s="133">
        <f t="shared" si="9"/>
        <v>0</v>
      </c>
      <c r="K139" s="134"/>
      <c r="L139" s="14"/>
      <c r="M139" s="135" t="s">
        <v>1</v>
      </c>
      <c r="N139" s="136" t="s">
        <v>33</v>
      </c>
      <c r="O139" s="137">
        <v>4.8899999999999999E-2</v>
      </c>
      <c r="P139" s="137">
        <f t="shared" si="0"/>
        <v>10.9047</v>
      </c>
      <c r="Q139" s="137">
        <v>0</v>
      </c>
      <c r="R139" s="137">
        <f t="shared" si="1"/>
        <v>0</v>
      </c>
      <c r="S139" s="137">
        <v>0</v>
      </c>
      <c r="T139" s="138">
        <f t="shared" si="2"/>
        <v>0</v>
      </c>
      <c r="AR139" s="139" t="s">
        <v>112</v>
      </c>
      <c r="AT139" s="139" t="s">
        <v>108</v>
      </c>
      <c r="AU139" s="139" t="s">
        <v>113</v>
      </c>
      <c r="AY139" s="2" t="s">
        <v>106</v>
      </c>
      <c r="BE139" s="140">
        <f t="shared" si="3"/>
        <v>0</v>
      </c>
      <c r="BF139" s="140">
        <f t="shared" si="4"/>
        <v>0</v>
      </c>
      <c r="BG139" s="140">
        <f t="shared" si="5"/>
        <v>0</v>
      </c>
      <c r="BH139" s="140">
        <f t="shared" si="6"/>
        <v>0</v>
      </c>
      <c r="BI139" s="140">
        <f t="shared" si="7"/>
        <v>0</v>
      </c>
      <c r="BJ139" s="2" t="s">
        <v>113</v>
      </c>
      <c r="BK139" s="141">
        <f t="shared" si="8"/>
        <v>0</v>
      </c>
      <c r="BL139" s="2" t="s">
        <v>112</v>
      </c>
      <c r="BM139" s="139" t="s">
        <v>162</v>
      </c>
    </row>
    <row r="140" spans="2:65" s="13" customFormat="1" ht="44.25" customHeight="1">
      <c r="B140" s="127"/>
      <c r="C140" s="128" t="s">
        <v>163</v>
      </c>
      <c r="D140" s="128" t="s">
        <v>108</v>
      </c>
      <c r="E140" s="129" t="s">
        <v>164</v>
      </c>
      <c r="F140" s="130" t="s">
        <v>165</v>
      </c>
      <c r="G140" s="131" t="s">
        <v>129</v>
      </c>
      <c r="H140" s="132">
        <v>3791</v>
      </c>
      <c r="I140" s="133">
        <v>0</v>
      </c>
      <c r="J140" s="133">
        <f t="shared" si="9"/>
        <v>0</v>
      </c>
      <c r="K140" s="134"/>
      <c r="L140" s="14"/>
      <c r="M140" s="135" t="s">
        <v>1</v>
      </c>
      <c r="N140" s="136" t="s">
        <v>33</v>
      </c>
      <c r="O140" s="137">
        <v>5.3899999999999998E-3</v>
      </c>
      <c r="P140" s="137">
        <f t="shared" si="0"/>
        <v>20.433489999999999</v>
      </c>
      <c r="Q140" s="137">
        <v>0</v>
      </c>
      <c r="R140" s="137">
        <f t="shared" si="1"/>
        <v>0</v>
      </c>
      <c r="S140" s="137">
        <v>0</v>
      </c>
      <c r="T140" s="138">
        <f t="shared" si="2"/>
        <v>0</v>
      </c>
      <c r="AR140" s="139" t="s">
        <v>112</v>
      </c>
      <c r="AT140" s="139" t="s">
        <v>108</v>
      </c>
      <c r="AU140" s="139" t="s">
        <v>113</v>
      </c>
      <c r="AY140" s="2" t="s">
        <v>106</v>
      </c>
      <c r="BE140" s="140">
        <f t="shared" si="3"/>
        <v>0</v>
      </c>
      <c r="BF140" s="140">
        <f t="shared" si="4"/>
        <v>0</v>
      </c>
      <c r="BG140" s="140">
        <f t="shared" si="5"/>
        <v>0</v>
      </c>
      <c r="BH140" s="140">
        <f t="shared" si="6"/>
        <v>0</v>
      </c>
      <c r="BI140" s="140">
        <f t="shared" si="7"/>
        <v>0</v>
      </c>
      <c r="BJ140" s="2" t="s">
        <v>113</v>
      </c>
      <c r="BK140" s="141">
        <f t="shared" si="8"/>
        <v>0</v>
      </c>
      <c r="BL140" s="2" t="s">
        <v>112</v>
      </c>
      <c r="BM140" s="139" t="s">
        <v>166</v>
      </c>
    </row>
    <row r="141" spans="2:65" s="13" customFormat="1" ht="24.3" customHeight="1">
      <c r="B141" s="127"/>
      <c r="C141" s="128" t="s">
        <v>167</v>
      </c>
      <c r="D141" s="128" t="s">
        <v>108</v>
      </c>
      <c r="E141" s="129" t="s">
        <v>168</v>
      </c>
      <c r="F141" s="130" t="s">
        <v>169</v>
      </c>
      <c r="G141" s="131" t="s">
        <v>129</v>
      </c>
      <c r="H141" s="132">
        <v>31</v>
      </c>
      <c r="I141" s="133">
        <v>0</v>
      </c>
      <c r="J141" s="133">
        <f t="shared" si="9"/>
        <v>0</v>
      </c>
      <c r="K141" s="134"/>
      <c r="L141" s="14"/>
      <c r="M141" s="135" t="s">
        <v>1</v>
      </c>
      <c r="N141" s="136" t="s">
        <v>33</v>
      </c>
      <c r="O141" s="137">
        <v>0.24199999999999999</v>
      </c>
      <c r="P141" s="137">
        <f t="shared" si="0"/>
        <v>7.5019999999999998</v>
      </c>
      <c r="Q141" s="137">
        <v>0</v>
      </c>
      <c r="R141" s="137">
        <f t="shared" si="1"/>
        <v>0</v>
      </c>
      <c r="S141" s="137">
        <v>0</v>
      </c>
      <c r="T141" s="138">
        <f t="shared" si="2"/>
        <v>0</v>
      </c>
      <c r="AR141" s="139" t="s">
        <v>112</v>
      </c>
      <c r="AT141" s="139" t="s">
        <v>108</v>
      </c>
      <c r="AU141" s="139" t="s">
        <v>113</v>
      </c>
      <c r="AY141" s="2" t="s">
        <v>106</v>
      </c>
      <c r="BE141" s="140">
        <f t="shared" si="3"/>
        <v>0</v>
      </c>
      <c r="BF141" s="140">
        <f t="shared" si="4"/>
        <v>0</v>
      </c>
      <c r="BG141" s="140">
        <f t="shared" si="5"/>
        <v>0</v>
      </c>
      <c r="BH141" s="140">
        <f t="shared" si="6"/>
        <v>0</v>
      </c>
      <c r="BI141" s="140">
        <f t="shared" si="7"/>
        <v>0</v>
      </c>
      <c r="BJ141" s="2" t="s">
        <v>113</v>
      </c>
      <c r="BK141" s="141">
        <f t="shared" si="8"/>
        <v>0</v>
      </c>
      <c r="BL141" s="2" t="s">
        <v>112</v>
      </c>
      <c r="BM141" s="139" t="s">
        <v>170</v>
      </c>
    </row>
    <row r="142" spans="2:65" s="13" customFormat="1" ht="24.3" customHeight="1">
      <c r="B142" s="127"/>
      <c r="C142" s="128" t="s">
        <v>171</v>
      </c>
      <c r="D142" s="128" t="s">
        <v>108</v>
      </c>
      <c r="E142" s="129" t="s">
        <v>172</v>
      </c>
      <c r="F142" s="130" t="s">
        <v>173</v>
      </c>
      <c r="G142" s="131" t="s">
        <v>111</v>
      </c>
      <c r="H142" s="132">
        <v>160</v>
      </c>
      <c r="I142" s="133">
        <v>0</v>
      </c>
      <c r="J142" s="133">
        <f t="shared" si="9"/>
        <v>0</v>
      </c>
      <c r="K142" s="134"/>
      <c r="L142" s="14"/>
      <c r="M142" s="135" t="s">
        <v>1</v>
      </c>
      <c r="N142" s="136" t="s">
        <v>33</v>
      </c>
      <c r="O142" s="137">
        <v>9.7000000000000003E-2</v>
      </c>
      <c r="P142" s="137">
        <f t="shared" si="0"/>
        <v>15.52</v>
      </c>
      <c r="Q142" s="137">
        <v>0</v>
      </c>
      <c r="R142" s="137">
        <f t="shared" si="1"/>
        <v>0</v>
      </c>
      <c r="S142" s="137">
        <v>0</v>
      </c>
      <c r="T142" s="138">
        <f t="shared" si="2"/>
        <v>0</v>
      </c>
      <c r="AR142" s="139" t="s">
        <v>112</v>
      </c>
      <c r="AT142" s="139" t="s">
        <v>108</v>
      </c>
      <c r="AU142" s="139" t="s">
        <v>113</v>
      </c>
      <c r="AY142" s="2" t="s">
        <v>106</v>
      </c>
      <c r="BE142" s="140">
        <f t="shared" si="3"/>
        <v>0</v>
      </c>
      <c r="BF142" s="140">
        <f t="shared" si="4"/>
        <v>0</v>
      </c>
      <c r="BG142" s="140">
        <f t="shared" si="5"/>
        <v>0</v>
      </c>
      <c r="BH142" s="140">
        <f t="shared" si="6"/>
        <v>0</v>
      </c>
      <c r="BI142" s="140">
        <f t="shared" si="7"/>
        <v>0</v>
      </c>
      <c r="BJ142" s="2" t="s">
        <v>113</v>
      </c>
      <c r="BK142" s="141">
        <f t="shared" si="8"/>
        <v>0</v>
      </c>
      <c r="BL142" s="2" t="s">
        <v>112</v>
      </c>
      <c r="BM142" s="139" t="s">
        <v>174</v>
      </c>
    </row>
    <row r="143" spans="2:65" s="13" customFormat="1" ht="16.5" customHeight="1">
      <c r="B143" s="127"/>
      <c r="C143" s="142" t="s">
        <v>175</v>
      </c>
      <c r="D143" s="142" t="s">
        <v>176</v>
      </c>
      <c r="E143" s="143" t="s">
        <v>177</v>
      </c>
      <c r="F143" s="144" t="s">
        <v>178</v>
      </c>
      <c r="G143" s="145" t="s">
        <v>179</v>
      </c>
      <c r="H143" s="146">
        <v>4.944</v>
      </c>
      <c r="I143" s="147">
        <v>0</v>
      </c>
      <c r="J143" s="133">
        <f t="shared" si="9"/>
        <v>0</v>
      </c>
      <c r="K143" s="148"/>
      <c r="L143" s="149"/>
      <c r="M143" s="150" t="s">
        <v>1</v>
      </c>
      <c r="N143" s="151" t="s">
        <v>33</v>
      </c>
      <c r="O143" s="137">
        <v>0</v>
      </c>
      <c r="P143" s="137">
        <f t="shared" si="0"/>
        <v>0</v>
      </c>
      <c r="Q143" s="137">
        <v>1E-3</v>
      </c>
      <c r="R143" s="137">
        <f t="shared" si="1"/>
        <v>4.9440000000000005E-3</v>
      </c>
      <c r="S143" s="137">
        <v>0</v>
      </c>
      <c r="T143" s="138">
        <f t="shared" si="2"/>
        <v>0</v>
      </c>
      <c r="AR143" s="139" t="s">
        <v>139</v>
      </c>
      <c r="AT143" s="139" t="s">
        <v>176</v>
      </c>
      <c r="AU143" s="139" t="s">
        <v>113</v>
      </c>
      <c r="AY143" s="2" t="s">
        <v>106</v>
      </c>
      <c r="BE143" s="140">
        <f t="shared" si="3"/>
        <v>0</v>
      </c>
      <c r="BF143" s="140">
        <f t="shared" si="4"/>
        <v>0</v>
      </c>
      <c r="BG143" s="140">
        <f t="shared" si="5"/>
        <v>0</v>
      </c>
      <c r="BH143" s="140">
        <f t="shared" si="6"/>
        <v>0</v>
      </c>
      <c r="BI143" s="140">
        <f t="shared" si="7"/>
        <v>0</v>
      </c>
      <c r="BJ143" s="2" t="s">
        <v>113</v>
      </c>
      <c r="BK143" s="141">
        <f t="shared" si="8"/>
        <v>0</v>
      </c>
      <c r="BL143" s="2" t="s">
        <v>112</v>
      </c>
      <c r="BM143" s="139" t="s">
        <v>180</v>
      </c>
    </row>
    <row r="144" spans="2:65" s="13" customFormat="1" ht="16.5" customHeight="1">
      <c r="B144" s="127"/>
      <c r="C144" s="128" t="s">
        <v>181</v>
      </c>
      <c r="D144" s="128" t="s">
        <v>108</v>
      </c>
      <c r="E144" s="129" t="s">
        <v>182</v>
      </c>
      <c r="F144" s="130" t="s">
        <v>183</v>
      </c>
      <c r="G144" s="131" t="s">
        <v>111</v>
      </c>
      <c r="H144" s="132">
        <v>650</v>
      </c>
      <c r="I144" s="133">
        <v>0</v>
      </c>
      <c r="J144" s="133">
        <f t="shared" si="9"/>
        <v>0</v>
      </c>
      <c r="K144" s="134"/>
      <c r="L144" s="14"/>
      <c r="M144" s="135" t="s">
        <v>1</v>
      </c>
      <c r="N144" s="136" t="s">
        <v>33</v>
      </c>
      <c r="O144" s="137">
        <v>2.7E-2</v>
      </c>
      <c r="P144" s="137">
        <f t="shared" si="0"/>
        <v>17.55</v>
      </c>
      <c r="Q144" s="137">
        <v>0</v>
      </c>
      <c r="R144" s="137">
        <f t="shared" si="1"/>
        <v>0</v>
      </c>
      <c r="S144" s="137">
        <v>0</v>
      </c>
      <c r="T144" s="138">
        <f t="shared" si="2"/>
        <v>0</v>
      </c>
      <c r="AR144" s="139" t="s">
        <v>112</v>
      </c>
      <c r="AT144" s="139" t="s">
        <v>108</v>
      </c>
      <c r="AU144" s="139" t="s">
        <v>113</v>
      </c>
      <c r="AY144" s="2" t="s">
        <v>106</v>
      </c>
      <c r="BE144" s="140">
        <f t="shared" si="3"/>
        <v>0</v>
      </c>
      <c r="BF144" s="140">
        <f t="shared" si="4"/>
        <v>0</v>
      </c>
      <c r="BG144" s="140">
        <f t="shared" si="5"/>
        <v>0</v>
      </c>
      <c r="BH144" s="140">
        <f t="shared" si="6"/>
        <v>0</v>
      </c>
      <c r="BI144" s="140">
        <f t="shared" si="7"/>
        <v>0</v>
      </c>
      <c r="BJ144" s="2" t="s">
        <v>113</v>
      </c>
      <c r="BK144" s="141">
        <f t="shared" si="8"/>
        <v>0</v>
      </c>
      <c r="BL144" s="2" t="s">
        <v>112</v>
      </c>
      <c r="BM144" s="139" t="s">
        <v>184</v>
      </c>
    </row>
    <row r="145" spans="2:65" s="13" customFormat="1" ht="33" customHeight="1">
      <c r="B145" s="127"/>
      <c r="C145" s="128" t="s">
        <v>185</v>
      </c>
      <c r="D145" s="128" t="s">
        <v>108</v>
      </c>
      <c r="E145" s="129" t="s">
        <v>186</v>
      </c>
      <c r="F145" s="130" t="s">
        <v>187</v>
      </c>
      <c r="G145" s="131" t="s">
        <v>111</v>
      </c>
      <c r="H145" s="132">
        <v>160</v>
      </c>
      <c r="I145" s="133">
        <v>0</v>
      </c>
      <c r="J145" s="133">
        <f t="shared" si="9"/>
        <v>0</v>
      </c>
      <c r="K145" s="134"/>
      <c r="L145" s="14"/>
      <c r="M145" s="135" t="s">
        <v>1</v>
      </c>
      <c r="N145" s="136" t="s">
        <v>33</v>
      </c>
      <c r="O145" s="137">
        <v>0.28699999999999998</v>
      </c>
      <c r="P145" s="137">
        <f t="shared" si="0"/>
        <v>45.919999999999995</v>
      </c>
      <c r="Q145" s="137">
        <v>0</v>
      </c>
      <c r="R145" s="137">
        <f t="shared" si="1"/>
        <v>0</v>
      </c>
      <c r="S145" s="137">
        <v>0</v>
      </c>
      <c r="T145" s="138">
        <f t="shared" si="2"/>
        <v>0</v>
      </c>
      <c r="AR145" s="139" t="s">
        <v>112</v>
      </c>
      <c r="AT145" s="139" t="s">
        <v>108</v>
      </c>
      <c r="AU145" s="139" t="s">
        <v>113</v>
      </c>
      <c r="AY145" s="2" t="s">
        <v>106</v>
      </c>
      <c r="BE145" s="140">
        <f t="shared" si="3"/>
        <v>0</v>
      </c>
      <c r="BF145" s="140">
        <f t="shared" si="4"/>
        <v>0</v>
      </c>
      <c r="BG145" s="140">
        <f t="shared" si="5"/>
        <v>0</v>
      </c>
      <c r="BH145" s="140">
        <f t="shared" si="6"/>
        <v>0</v>
      </c>
      <c r="BI145" s="140">
        <f t="shared" si="7"/>
        <v>0</v>
      </c>
      <c r="BJ145" s="2" t="s">
        <v>113</v>
      </c>
      <c r="BK145" s="141">
        <f t="shared" si="8"/>
        <v>0</v>
      </c>
      <c r="BL145" s="2" t="s">
        <v>112</v>
      </c>
      <c r="BM145" s="139" t="s">
        <v>188</v>
      </c>
    </row>
    <row r="146" spans="2:65" s="13" customFormat="1" ht="16.5" customHeight="1">
      <c r="B146" s="127"/>
      <c r="C146" s="142" t="s">
        <v>6</v>
      </c>
      <c r="D146" s="142" t="s">
        <v>176</v>
      </c>
      <c r="E146" s="143" t="s">
        <v>189</v>
      </c>
      <c r="F146" s="144" t="s">
        <v>190</v>
      </c>
      <c r="G146" s="145" t="s">
        <v>191</v>
      </c>
      <c r="H146" s="146">
        <v>43</v>
      </c>
      <c r="I146" s="147">
        <v>0</v>
      </c>
      <c r="J146" s="133">
        <f t="shared" si="9"/>
        <v>0</v>
      </c>
      <c r="K146" s="148"/>
      <c r="L146" s="149"/>
      <c r="M146" s="150" t="s">
        <v>1</v>
      </c>
      <c r="N146" s="151" t="s">
        <v>33</v>
      </c>
      <c r="O146" s="137">
        <v>0</v>
      </c>
      <c r="P146" s="137">
        <f t="shared" si="0"/>
        <v>0</v>
      </c>
      <c r="Q146" s="137">
        <v>1</v>
      </c>
      <c r="R146" s="137">
        <f t="shared" si="1"/>
        <v>43</v>
      </c>
      <c r="S146" s="137">
        <v>0</v>
      </c>
      <c r="T146" s="138">
        <f t="shared" si="2"/>
        <v>0</v>
      </c>
      <c r="AR146" s="139" t="s">
        <v>139</v>
      </c>
      <c r="AT146" s="139" t="s">
        <v>176</v>
      </c>
      <c r="AU146" s="139" t="s">
        <v>113</v>
      </c>
      <c r="AY146" s="2" t="s">
        <v>106</v>
      </c>
      <c r="BE146" s="140">
        <f t="shared" si="3"/>
        <v>0</v>
      </c>
      <c r="BF146" s="140">
        <f t="shared" si="4"/>
        <v>0</v>
      </c>
      <c r="BG146" s="140">
        <f t="shared" si="5"/>
        <v>0</v>
      </c>
      <c r="BH146" s="140">
        <f t="shared" si="6"/>
        <v>0</v>
      </c>
      <c r="BI146" s="140">
        <f t="shared" si="7"/>
        <v>0</v>
      </c>
      <c r="BJ146" s="2" t="s">
        <v>113</v>
      </c>
      <c r="BK146" s="141">
        <f t="shared" si="8"/>
        <v>0</v>
      </c>
      <c r="BL146" s="2" t="s">
        <v>112</v>
      </c>
      <c r="BM146" s="139" t="s">
        <v>192</v>
      </c>
    </row>
    <row r="147" spans="2:65" s="115" customFormat="1" ht="22.95" customHeight="1">
      <c r="B147" s="116"/>
      <c r="D147" s="117" t="s">
        <v>66</v>
      </c>
      <c r="E147" s="125" t="s">
        <v>113</v>
      </c>
      <c r="F147" s="125" t="s">
        <v>193</v>
      </c>
      <c r="J147" s="126">
        <f>BK147</f>
        <v>0</v>
      </c>
      <c r="L147" s="116"/>
      <c r="M147" s="120"/>
      <c r="P147" s="121">
        <f>SUM(P148:P149)</f>
        <v>22.802</v>
      </c>
      <c r="R147" s="121">
        <f>SUM(R148:R149)</f>
        <v>25.713999999999999</v>
      </c>
      <c r="T147" s="122">
        <f>SUM(T148:T149)</f>
        <v>0</v>
      </c>
      <c r="AR147" s="117" t="s">
        <v>74</v>
      </c>
      <c r="AT147" s="123" t="s">
        <v>66</v>
      </c>
      <c r="AU147" s="123" t="s">
        <v>74</v>
      </c>
      <c r="AY147" s="117" t="s">
        <v>106</v>
      </c>
      <c r="BK147" s="124">
        <f>SUM(BK148:BK149)</f>
        <v>0</v>
      </c>
    </row>
    <row r="148" spans="2:65" s="13" customFormat="1" ht="24.3" customHeight="1">
      <c r="B148" s="127"/>
      <c r="C148" s="128" t="s">
        <v>194</v>
      </c>
      <c r="D148" s="128" t="s">
        <v>108</v>
      </c>
      <c r="E148" s="129" t="s">
        <v>195</v>
      </c>
      <c r="F148" s="130" t="s">
        <v>196</v>
      </c>
      <c r="G148" s="131" t="s">
        <v>124</v>
      </c>
      <c r="H148" s="132">
        <v>104</v>
      </c>
      <c r="I148" s="133">
        <v>0</v>
      </c>
      <c r="J148" s="133">
        <f>ROUND(I148*H148,2)</f>
        <v>0</v>
      </c>
      <c r="K148" s="134"/>
      <c r="L148" s="14"/>
      <c r="M148" s="135" t="s">
        <v>1</v>
      </c>
      <c r="N148" s="136" t="s">
        <v>33</v>
      </c>
      <c r="O148" s="137">
        <v>0.21925</v>
      </c>
      <c r="P148" s="137">
        <f>O148*H148</f>
        <v>22.802</v>
      </c>
      <c r="Q148" s="137">
        <v>0.24682999999999999</v>
      </c>
      <c r="R148" s="137">
        <f>Q148*H148</f>
        <v>25.67032</v>
      </c>
      <c r="S148" s="137">
        <v>0</v>
      </c>
      <c r="T148" s="138">
        <f>S148*H148</f>
        <v>0</v>
      </c>
      <c r="AR148" s="139" t="s">
        <v>112</v>
      </c>
      <c r="AT148" s="139" t="s">
        <v>108</v>
      </c>
      <c r="AU148" s="139" t="s">
        <v>113</v>
      </c>
      <c r="AY148" s="2" t="s">
        <v>106</v>
      </c>
      <c r="BE148" s="140">
        <f>IF(N148="základná",J148,0)</f>
        <v>0</v>
      </c>
      <c r="BF148" s="140">
        <f>IF(N148="znížená",J148,0)</f>
        <v>0</v>
      </c>
      <c r="BG148" s="140">
        <f>IF(N148="zákl. prenesená",J148,0)</f>
        <v>0</v>
      </c>
      <c r="BH148" s="140">
        <f>IF(N148="zníž. prenesená",J148,0)</f>
        <v>0</v>
      </c>
      <c r="BI148" s="140">
        <f>IF(N148="nulová",J148,0)</f>
        <v>0</v>
      </c>
      <c r="BJ148" s="2" t="s">
        <v>113</v>
      </c>
      <c r="BK148" s="141">
        <f>ROUND(I148*H148,3)</f>
        <v>0</v>
      </c>
      <c r="BL148" s="2" t="s">
        <v>112</v>
      </c>
      <c r="BM148" s="139" t="s">
        <v>197</v>
      </c>
    </row>
    <row r="149" spans="2:65" s="13" customFormat="1" ht="24.3" customHeight="1">
      <c r="B149" s="127"/>
      <c r="C149" s="142" t="s">
        <v>198</v>
      </c>
      <c r="D149" s="142" t="s">
        <v>176</v>
      </c>
      <c r="E149" s="143" t="s">
        <v>199</v>
      </c>
      <c r="F149" s="144" t="s">
        <v>200</v>
      </c>
      <c r="G149" s="145" t="s">
        <v>124</v>
      </c>
      <c r="H149" s="146">
        <v>104</v>
      </c>
      <c r="I149" s="147">
        <v>0</v>
      </c>
      <c r="J149" s="133">
        <f>ROUND(I149*H149,2)</f>
        <v>0</v>
      </c>
      <c r="K149" s="148"/>
      <c r="L149" s="149"/>
      <c r="M149" s="150" t="s">
        <v>1</v>
      </c>
      <c r="N149" s="151" t="s">
        <v>33</v>
      </c>
      <c r="O149" s="137">
        <v>0</v>
      </c>
      <c r="P149" s="137">
        <f>O149*H149</f>
        <v>0</v>
      </c>
      <c r="Q149" s="137">
        <v>4.2000000000000002E-4</v>
      </c>
      <c r="R149" s="137">
        <f>Q149*H149</f>
        <v>4.3680000000000004E-2</v>
      </c>
      <c r="S149" s="137">
        <v>0</v>
      </c>
      <c r="T149" s="138">
        <f>S149*H149</f>
        <v>0</v>
      </c>
      <c r="AR149" s="139" t="s">
        <v>139</v>
      </c>
      <c r="AT149" s="139" t="s">
        <v>176</v>
      </c>
      <c r="AU149" s="139" t="s">
        <v>113</v>
      </c>
      <c r="AY149" s="2" t="s">
        <v>106</v>
      </c>
      <c r="BE149" s="140">
        <f>IF(N149="základná",J149,0)</f>
        <v>0</v>
      </c>
      <c r="BF149" s="140">
        <f>IF(N149="znížená",J149,0)</f>
        <v>0</v>
      </c>
      <c r="BG149" s="140">
        <f>IF(N149="zákl. prenesená",J149,0)</f>
        <v>0</v>
      </c>
      <c r="BH149" s="140">
        <f>IF(N149="zníž. prenesená",J149,0)</f>
        <v>0</v>
      </c>
      <c r="BI149" s="140">
        <f>IF(N149="nulová",J149,0)</f>
        <v>0</v>
      </c>
      <c r="BJ149" s="2" t="s">
        <v>113</v>
      </c>
      <c r="BK149" s="141">
        <f>ROUND(I149*H149,3)</f>
        <v>0</v>
      </c>
      <c r="BL149" s="2" t="s">
        <v>112</v>
      </c>
      <c r="BM149" s="139" t="s">
        <v>201</v>
      </c>
    </row>
    <row r="150" spans="2:65" s="115" customFormat="1" ht="22.95" customHeight="1">
      <c r="B150" s="116"/>
      <c r="D150" s="117" t="s">
        <v>66</v>
      </c>
      <c r="E150" s="125" t="s">
        <v>126</v>
      </c>
      <c r="F150" s="125" t="s">
        <v>202</v>
      </c>
      <c r="J150" s="126">
        <f>BK150</f>
        <v>0</v>
      </c>
      <c r="L150" s="116"/>
      <c r="M150" s="120"/>
      <c r="P150" s="121">
        <f>SUM(P151:P160)</f>
        <v>130.15807000000001</v>
      </c>
      <c r="R150" s="121">
        <f>SUM(R151:R160)</f>
        <v>584.05993999999998</v>
      </c>
      <c r="T150" s="122">
        <f>SUM(T151:T160)</f>
        <v>0</v>
      </c>
      <c r="AR150" s="117" t="s">
        <v>74</v>
      </c>
      <c r="AT150" s="123" t="s">
        <v>66</v>
      </c>
      <c r="AU150" s="123" t="s">
        <v>74</v>
      </c>
      <c r="AY150" s="117" t="s">
        <v>106</v>
      </c>
      <c r="BK150" s="124">
        <f>SUM(BK151:BK160)</f>
        <v>0</v>
      </c>
    </row>
    <row r="151" spans="2:65" s="13" customFormat="1" ht="37.950000000000003" customHeight="1">
      <c r="B151" s="127"/>
      <c r="C151" s="128" t="s">
        <v>203</v>
      </c>
      <c r="D151" s="128" t="s">
        <v>108</v>
      </c>
      <c r="E151" s="129" t="s">
        <v>204</v>
      </c>
      <c r="F151" s="130" t="s">
        <v>205</v>
      </c>
      <c r="G151" s="131" t="s">
        <v>111</v>
      </c>
      <c r="H151" s="132">
        <v>57</v>
      </c>
      <c r="I151" s="133">
        <v>0</v>
      </c>
      <c r="J151" s="133">
        <f>ROUND(I151*H151,2)</f>
        <v>0</v>
      </c>
      <c r="K151" s="134"/>
      <c r="L151" s="14"/>
      <c r="M151" s="135" t="s">
        <v>1</v>
      </c>
      <c r="N151" s="136" t="s">
        <v>33</v>
      </c>
      <c r="O151" s="137">
        <v>3.7130000000000003E-2</v>
      </c>
      <c r="P151" s="137">
        <f t="shared" ref="P151:P160" si="10">O151*H151</f>
        <v>2.1164100000000001</v>
      </c>
      <c r="Q151" s="137">
        <v>0.29899999999999999</v>
      </c>
      <c r="R151" s="137">
        <f t="shared" ref="R151:R160" si="11">Q151*H151</f>
        <v>17.042999999999999</v>
      </c>
      <c r="S151" s="137">
        <v>0</v>
      </c>
      <c r="T151" s="138">
        <f t="shared" ref="T151:T160" si="12">S151*H151</f>
        <v>0</v>
      </c>
      <c r="AR151" s="139" t="s">
        <v>112</v>
      </c>
      <c r="AT151" s="139" t="s">
        <v>108</v>
      </c>
      <c r="AU151" s="139" t="s">
        <v>113</v>
      </c>
      <c r="AY151" s="2" t="s">
        <v>106</v>
      </c>
      <c r="BE151" s="140">
        <f t="shared" ref="BE151:BE160" si="13">IF(N151="základná",J151,0)</f>
        <v>0</v>
      </c>
      <c r="BF151" s="140">
        <f t="shared" ref="BF151:BF160" si="14">IF(N151="znížená",J151,0)</f>
        <v>0</v>
      </c>
      <c r="BG151" s="140">
        <f t="shared" ref="BG151:BG160" si="15">IF(N151="zákl. prenesená",J151,0)</f>
        <v>0</v>
      </c>
      <c r="BH151" s="140">
        <f t="shared" ref="BH151:BH160" si="16">IF(N151="zníž. prenesená",J151,0)</f>
        <v>0</v>
      </c>
      <c r="BI151" s="140">
        <f t="shared" ref="BI151:BI160" si="17">IF(N151="nulová",J151,0)</f>
        <v>0</v>
      </c>
      <c r="BJ151" s="2" t="s">
        <v>113</v>
      </c>
      <c r="BK151" s="141">
        <f t="shared" ref="BK151:BK160" si="18">ROUND(I151*H151,3)</f>
        <v>0</v>
      </c>
      <c r="BL151" s="2" t="s">
        <v>112</v>
      </c>
      <c r="BM151" s="139" t="s">
        <v>206</v>
      </c>
    </row>
    <row r="152" spans="2:65" s="13" customFormat="1" ht="24.3" customHeight="1">
      <c r="B152" s="127"/>
      <c r="C152" s="128" t="s">
        <v>207</v>
      </c>
      <c r="D152" s="128" t="s">
        <v>108</v>
      </c>
      <c r="E152" s="129" t="s">
        <v>208</v>
      </c>
      <c r="F152" s="130" t="s">
        <v>209</v>
      </c>
      <c r="G152" s="131" t="s">
        <v>111</v>
      </c>
      <c r="H152" s="132">
        <v>667</v>
      </c>
      <c r="I152" s="133">
        <v>0</v>
      </c>
      <c r="J152" s="133">
        <f t="shared" ref="J152:J160" si="19">ROUND(I152*H152,2)</f>
        <v>0</v>
      </c>
      <c r="K152" s="134"/>
      <c r="L152" s="14"/>
      <c r="M152" s="135" t="s">
        <v>1</v>
      </c>
      <c r="N152" s="136" t="s">
        <v>33</v>
      </c>
      <c r="O152" s="137">
        <v>2.7119999999999998E-2</v>
      </c>
      <c r="P152" s="137">
        <f t="shared" si="10"/>
        <v>18.089039999999997</v>
      </c>
      <c r="Q152" s="137">
        <v>0.37080000000000002</v>
      </c>
      <c r="R152" s="137">
        <f t="shared" si="11"/>
        <v>247.3236</v>
      </c>
      <c r="S152" s="137">
        <v>0</v>
      </c>
      <c r="T152" s="138">
        <f t="shared" si="12"/>
        <v>0</v>
      </c>
      <c r="AR152" s="139" t="s">
        <v>112</v>
      </c>
      <c r="AT152" s="139" t="s">
        <v>108</v>
      </c>
      <c r="AU152" s="139" t="s">
        <v>113</v>
      </c>
      <c r="AY152" s="2" t="s">
        <v>106</v>
      </c>
      <c r="BE152" s="140">
        <f t="shared" si="13"/>
        <v>0</v>
      </c>
      <c r="BF152" s="140">
        <f t="shared" si="14"/>
        <v>0</v>
      </c>
      <c r="BG152" s="140">
        <f t="shared" si="15"/>
        <v>0</v>
      </c>
      <c r="BH152" s="140">
        <f t="shared" si="16"/>
        <v>0</v>
      </c>
      <c r="BI152" s="140">
        <f t="shared" si="17"/>
        <v>0</v>
      </c>
      <c r="BJ152" s="2" t="s">
        <v>113</v>
      </c>
      <c r="BK152" s="141">
        <f t="shared" si="18"/>
        <v>0</v>
      </c>
      <c r="BL152" s="2" t="s">
        <v>112</v>
      </c>
      <c r="BM152" s="139" t="s">
        <v>210</v>
      </c>
    </row>
    <row r="153" spans="2:65" s="13" customFormat="1" ht="37.950000000000003" customHeight="1">
      <c r="B153" s="127"/>
      <c r="C153" s="128" t="s">
        <v>211</v>
      </c>
      <c r="D153" s="128" t="s">
        <v>108</v>
      </c>
      <c r="E153" s="129" t="s">
        <v>212</v>
      </c>
      <c r="F153" s="130" t="s">
        <v>213</v>
      </c>
      <c r="G153" s="131" t="s">
        <v>111</v>
      </c>
      <c r="H153" s="132">
        <v>483</v>
      </c>
      <c r="I153" s="133">
        <v>0</v>
      </c>
      <c r="J153" s="133">
        <f t="shared" si="19"/>
        <v>0</v>
      </c>
      <c r="K153" s="134"/>
      <c r="L153" s="14"/>
      <c r="M153" s="135" t="s">
        <v>1</v>
      </c>
      <c r="N153" s="136" t="s">
        <v>33</v>
      </c>
      <c r="O153" s="137">
        <v>2.4119999999999999E-2</v>
      </c>
      <c r="P153" s="137">
        <f t="shared" si="10"/>
        <v>11.64996</v>
      </c>
      <c r="Q153" s="137">
        <v>0.35914000000000001</v>
      </c>
      <c r="R153" s="137">
        <f t="shared" si="11"/>
        <v>173.46462</v>
      </c>
      <c r="S153" s="137">
        <v>0</v>
      </c>
      <c r="T153" s="138">
        <f t="shared" si="12"/>
        <v>0</v>
      </c>
      <c r="AR153" s="139" t="s">
        <v>112</v>
      </c>
      <c r="AT153" s="139" t="s">
        <v>108</v>
      </c>
      <c r="AU153" s="139" t="s">
        <v>113</v>
      </c>
      <c r="AY153" s="2" t="s">
        <v>106</v>
      </c>
      <c r="BE153" s="140">
        <f t="shared" si="13"/>
        <v>0</v>
      </c>
      <c r="BF153" s="140">
        <f t="shared" si="14"/>
        <v>0</v>
      </c>
      <c r="BG153" s="140">
        <f t="shared" si="15"/>
        <v>0</v>
      </c>
      <c r="BH153" s="140">
        <f t="shared" si="16"/>
        <v>0</v>
      </c>
      <c r="BI153" s="140">
        <f t="shared" si="17"/>
        <v>0</v>
      </c>
      <c r="BJ153" s="2" t="s">
        <v>113</v>
      </c>
      <c r="BK153" s="141">
        <f t="shared" si="18"/>
        <v>0</v>
      </c>
      <c r="BL153" s="2" t="s">
        <v>112</v>
      </c>
      <c r="BM153" s="139" t="s">
        <v>214</v>
      </c>
    </row>
    <row r="154" spans="2:65" s="13" customFormat="1" ht="33" customHeight="1">
      <c r="B154" s="127"/>
      <c r="C154" s="128" t="s">
        <v>215</v>
      </c>
      <c r="D154" s="128" t="s">
        <v>108</v>
      </c>
      <c r="E154" s="129" t="s">
        <v>216</v>
      </c>
      <c r="F154" s="130" t="s">
        <v>217</v>
      </c>
      <c r="G154" s="131" t="s">
        <v>111</v>
      </c>
      <c r="H154" s="132">
        <v>483</v>
      </c>
      <c r="I154" s="133">
        <v>0</v>
      </c>
      <c r="J154" s="133">
        <f t="shared" si="19"/>
        <v>0</v>
      </c>
      <c r="K154" s="134"/>
      <c r="L154" s="14"/>
      <c r="M154" s="135" t="s">
        <v>1</v>
      </c>
      <c r="N154" s="136" t="s">
        <v>33</v>
      </c>
      <c r="O154" s="137">
        <v>4.0000000000000001E-3</v>
      </c>
      <c r="P154" s="137">
        <f t="shared" si="10"/>
        <v>1.9319999999999999</v>
      </c>
      <c r="Q154" s="137">
        <v>5.6100000000000004E-3</v>
      </c>
      <c r="R154" s="137">
        <f t="shared" si="11"/>
        <v>2.7096300000000002</v>
      </c>
      <c r="S154" s="137">
        <v>0</v>
      </c>
      <c r="T154" s="138">
        <f t="shared" si="12"/>
        <v>0</v>
      </c>
      <c r="AR154" s="139" t="s">
        <v>112</v>
      </c>
      <c r="AT154" s="139" t="s">
        <v>108</v>
      </c>
      <c r="AU154" s="139" t="s">
        <v>113</v>
      </c>
      <c r="AY154" s="2" t="s">
        <v>106</v>
      </c>
      <c r="BE154" s="140">
        <f t="shared" si="13"/>
        <v>0</v>
      </c>
      <c r="BF154" s="140">
        <f t="shared" si="14"/>
        <v>0</v>
      </c>
      <c r="BG154" s="140">
        <f t="shared" si="15"/>
        <v>0</v>
      </c>
      <c r="BH154" s="140">
        <f t="shared" si="16"/>
        <v>0</v>
      </c>
      <c r="BI154" s="140">
        <f t="shared" si="17"/>
        <v>0</v>
      </c>
      <c r="BJ154" s="2" t="s">
        <v>113</v>
      </c>
      <c r="BK154" s="141">
        <f t="shared" si="18"/>
        <v>0</v>
      </c>
      <c r="BL154" s="2" t="s">
        <v>112</v>
      </c>
      <c r="BM154" s="139" t="s">
        <v>218</v>
      </c>
    </row>
    <row r="155" spans="2:65" s="13" customFormat="1" ht="33" customHeight="1">
      <c r="B155" s="127"/>
      <c r="C155" s="128" t="s">
        <v>219</v>
      </c>
      <c r="D155" s="128" t="s">
        <v>108</v>
      </c>
      <c r="E155" s="129" t="s">
        <v>220</v>
      </c>
      <c r="F155" s="130" t="s">
        <v>221</v>
      </c>
      <c r="G155" s="131" t="s">
        <v>111</v>
      </c>
      <c r="H155" s="132">
        <v>483</v>
      </c>
      <c r="I155" s="133">
        <v>0</v>
      </c>
      <c r="J155" s="133">
        <f t="shared" si="19"/>
        <v>0</v>
      </c>
      <c r="K155" s="134"/>
      <c r="L155" s="14"/>
      <c r="M155" s="135" t="s">
        <v>1</v>
      </c>
      <c r="N155" s="136" t="s">
        <v>33</v>
      </c>
      <c r="O155" s="137">
        <v>2.0200000000000001E-3</v>
      </c>
      <c r="P155" s="137">
        <f t="shared" si="10"/>
        <v>0.97566000000000008</v>
      </c>
      <c r="Q155" s="137">
        <v>5.1000000000000004E-4</v>
      </c>
      <c r="R155" s="137">
        <f t="shared" si="11"/>
        <v>0.24633000000000002</v>
      </c>
      <c r="S155" s="137">
        <v>0</v>
      </c>
      <c r="T155" s="138">
        <f t="shared" si="12"/>
        <v>0</v>
      </c>
      <c r="AR155" s="139" t="s">
        <v>112</v>
      </c>
      <c r="AT155" s="139" t="s">
        <v>108</v>
      </c>
      <c r="AU155" s="139" t="s">
        <v>113</v>
      </c>
      <c r="AY155" s="2" t="s">
        <v>106</v>
      </c>
      <c r="BE155" s="140">
        <f t="shared" si="13"/>
        <v>0</v>
      </c>
      <c r="BF155" s="140">
        <f t="shared" si="14"/>
        <v>0</v>
      </c>
      <c r="BG155" s="140">
        <f t="shared" si="15"/>
        <v>0</v>
      </c>
      <c r="BH155" s="140">
        <f t="shared" si="16"/>
        <v>0</v>
      </c>
      <c r="BI155" s="140">
        <f t="shared" si="17"/>
        <v>0</v>
      </c>
      <c r="BJ155" s="2" t="s">
        <v>113</v>
      </c>
      <c r="BK155" s="141">
        <f t="shared" si="18"/>
        <v>0</v>
      </c>
      <c r="BL155" s="2" t="s">
        <v>112</v>
      </c>
      <c r="BM155" s="139" t="s">
        <v>222</v>
      </c>
    </row>
    <row r="156" spans="2:65" s="13" customFormat="1" ht="33" customHeight="1">
      <c r="B156" s="127"/>
      <c r="C156" s="128" t="s">
        <v>223</v>
      </c>
      <c r="D156" s="128" t="s">
        <v>108</v>
      </c>
      <c r="E156" s="129" t="s">
        <v>224</v>
      </c>
      <c r="F156" s="130" t="s">
        <v>225</v>
      </c>
      <c r="G156" s="131" t="s">
        <v>111</v>
      </c>
      <c r="H156" s="132">
        <v>483</v>
      </c>
      <c r="I156" s="133">
        <v>0</v>
      </c>
      <c r="J156" s="133">
        <f t="shared" si="19"/>
        <v>0</v>
      </c>
      <c r="K156" s="134"/>
      <c r="L156" s="14"/>
      <c r="M156" s="135" t="s">
        <v>1</v>
      </c>
      <c r="N156" s="136" t="s">
        <v>33</v>
      </c>
      <c r="O156" s="137">
        <v>6.6000000000000003E-2</v>
      </c>
      <c r="P156" s="137">
        <f t="shared" si="10"/>
        <v>31.878</v>
      </c>
      <c r="Q156" s="137">
        <v>0.10373</v>
      </c>
      <c r="R156" s="137">
        <f t="shared" si="11"/>
        <v>50.101590000000002</v>
      </c>
      <c r="S156" s="137">
        <v>0</v>
      </c>
      <c r="T156" s="138">
        <f t="shared" si="12"/>
        <v>0</v>
      </c>
      <c r="AR156" s="139" t="s">
        <v>112</v>
      </c>
      <c r="AT156" s="139" t="s">
        <v>108</v>
      </c>
      <c r="AU156" s="139" t="s">
        <v>113</v>
      </c>
      <c r="AY156" s="2" t="s">
        <v>106</v>
      </c>
      <c r="BE156" s="140">
        <f t="shared" si="13"/>
        <v>0</v>
      </c>
      <c r="BF156" s="140">
        <f t="shared" si="14"/>
        <v>0</v>
      </c>
      <c r="BG156" s="140">
        <f t="shared" si="15"/>
        <v>0</v>
      </c>
      <c r="BH156" s="140">
        <f t="shared" si="16"/>
        <v>0</v>
      </c>
      <c r="BI156" s="140">
        <f t="shared" si="17"/>
        <v>0</v>
      </c>
      <c r="BJ156" s="2" t="s">
        <v>113</v>
      </c>
      <c r="BK156" s="141">
        <f t="shared" si="18"/>
        <v>0</v>
      </c>
      <c r="BL156" s="2" t="s">
        <v>112</v>
      </c>
      <c r="BM156" s="139" t="s">
        <v>226</v>
      </c>
    </row>
    <row r="157" spans="2:65" s="13" customFormat="1" ht="37.950000000000003" customHeight="1">
      <c r="B157" s="127"/>
      <c r="C157" s="128" t="s">
        <v>227</v>
      </c>
      <c r="D157" s="128" t="s">
        <v>108</v>
      </c>
      <c r="E157" s="129" t="s">
        <v>228</v>
      </c>
      <c r="F157" s="130" t="s">
        <v>229</v>
      </c>
      <c r="G157" s="131" t="s">
        <v>111</v>
      </c>
      <c r="H157" s="132">
        <v>483</v>
      </c>
      <c r="I157" s="133">
        <v>0</v>
      </c>
      <c r="J157" s="133">
        <f t="shared" si="19"/>
        <v>0</v>
      </c>
      <c r="K157" s="134"/>
      <c r="L157" s="14"/>
      <c r="M157" s="135" t="s">
        <v>1</v>
      </c>
      <c r="N157" s="136" t="s">
        <v>33</v>
      </c>
      <c r="O157" s="137">
        <v>8.3000000000000004E-2</v>
      </c>
      <c r="P157" s="137">
        <f t="shared" si="10"/>
        <v>40.088999999999999</v>
      </c>
      <c r="Q157" s="137">
        <v>0.15559000000000001</v>
      </c>
      <c r="R157" s="137">
        <f t="shared" si="11"/>
        <v>75.149969999999996</v>
      </c>
      <c r="S157" s="137">
        <v>0</v>
      </c>
      <c r="T157" s="138">
        <f t="shared" si="12"/>
        <v>0</v>
      </c>
      <c r="AR157" s="139" t="s">
        <v>112</v>
      </c>
      <c r="AT157" s="139" t="s">
        <v>108</v>
      </c>
      <c r="AU157" s="139" t="s">
        <v>113</v>
      </c>
      <c r="AY157" s="2" t="s">
        <v>106</v>
      </c>
      <c r="BE157" s="140">
        <f t="shared" si="13"/>
        <v>0</v>
      </c>
      <c r="BF157" s="140">
        <f t="shared" si="14"/>
        <v>0</v>
      </c>
      <c r="BG157" s="140">
        <f t="shared" si="15"/>
        <v>0</v>
      </c>
      <c r="BH157" s="140">
        <f t="shared" si="16"/>
        <v>0</v>
      </c>
      <c r="BI157" s="140">
        <f t="shared" si="17"/>
        <v>0</v>
      </c>
      <c r="BJ157" s="2" t="s">
        <v>113</v>
      </c>
      <c r="BK157" s="141">
        <f t="shared" si="18"/>
        <v>0</v>
      </c>
      <c r="BL157" s="2" t="s">
        <v>112</v>
      </c>
      <c r="BM157" s="139" t="s">
        <v>230</v>
      </c>
    </row>
    <row r="158" spans="2:65" s="13" customFormat="1" ht="24.3" customHeight="1">
      <c r="B158" s="127"/>
      <c r="C158" s="128" t="s">
        <v>231</v>
      </c>
      <c r="D158" s="128" t="s">
        <v>108</v>
      </c>
      <c r="E158" s="129" t="s">
        <v>232</v>
      </c>
      <c r="F158" s="130" t="s">
        <v>233</v>
      </c>
      <c r="G158" s="131" t="s">
        <v>111</v>
      </c>
      <c r="H158" s="132">
        <v>30</v>
      </c>
      <c r="I158" s="133">
        <v>0</v>
      </c>
      <c r="J158" s="133">
        <f t="shared" si="19"/>
        <v>0</v>
      </c>
      <c r="K158" s="134"/>
      <c r="L158" s="14"/>
      <c r="M158" s="135" t="s">
        <v>1</v>
      </c>
      <c r="N158" s="136" t="s">
        <v>33</v>
      </c>
      <c r="O158" s="137">
        <v>0.41399999999999998</v>
      </c>
      <c r="P158" s="137">
        <f t="shared" si="10"/>
        <v>12.42</v>
      </c>
      <c r="Q158" s="137">
        <v>0.25331999999999999</v>
      </c>
      <c r="R158" s="137">
        <f t="shared" si="11"/>
        <v>7.5995999999999997</v>
      </c>
      <c r="S158" s="137">
        <v>0</v>
      </c>
      <c r="T158" s="138">
        <f t="shared" si="12"/>
        <v>0</v>
      </c>
      <c r="AR158" s="139" t="s">
        <v>112</v>
      </c>
      <c r="AT158" s="139" t="s">
        <v>108</v>
      </c>
      <c r="AU158" s="139" t="s">
        <v>113</v>
      </c>
      <c r="AY158" s="2" t="s">
        <v>106</v>
      </c>
      <c r="BE158" s="140">
        <f t="shared" si="13"/>
        <v>0</v>
      </c>
      <c r="BF158" s="140">
        <f t="shared" si="14"/>
        <v>0</v>
      </c>
      <c r="BG158" s="140">
        <f t="shared" si="15"/>
        <v>0</v>
      </c>
      <c r="BH158" s="140">
        <f t="shared" si="16"/>
        <v>0</v>
      </c>
      <c r="BI158" s="140">
        <f t="shared" si="17"/>
        <v>0</v>
      </c>
      <c r="BJ158" s="2" t="s">
        <v>113</v>
      </c>
      <c r="BK158" s="141">
        <f t="shared" si="18"/>
        <v>0</v>
      </c>
      <c r="BL158" s="2" t="s">
        <v>112</v>
      </c>
      <c r="BM158" s="139" t="s">
        <v>234</v>
      </c>
    </row>
    <row r="159" spans="2:65" s="13" customFormat="1" ht="24.3" customHeight="1">
      <c r="B159" s="127"/>
      <c r="C159" s="142" t="s">
        <v>235</v>
      </c>
      <c r="D159" s="142" t="s">
        <v>176</v>
      </c>
      <c r="E159" s="143" t="s">
        <v>236</v>
      </c>
      <c r="F159" s="144" t="s">
        <v>237</v>
      </c>
      <c r="G159" s="145" t="s">
        <v>191</v>
      </c>
      <c r="H159" s="146">
        <v>9.5</v>
      </c>
      <c r="I159" s="147">
        <v>0</v>
      </c>
      <c r="J159" s="133">
        <f t="shared" si="19"/>
        <v>0</v>
      </c>
      <c r="K159" s="148"/>
      <c r="L159" s="149"/>
      <c r="M159" s="150" t="s">
        <v>1</v>
      </c>
      <c r="N159" s="151" t="s">
        <v>33</v>
      </c>
      <c r="O159" s="137">
        <v>0</v>
      </c>
      <c r="P159" s="137">
        <f t="shared" si="10"/>
        <v>0</v>
      </c>
      <c r="Q159" s="137">
        <v>1</v>
      </c>
      <c r="R159" s="137">
        <f t="shared" si="11"/>
        <v>9.5</v>
      </c>
      <c r="S159" s="137">
        <v>0</v>
      </c>
      <c r="T159" s="138">
        <f t="shared" si="12"/>
        <v>0</v>
      </c>
      <c r="AR159" s="139" t="s">
        <v>139</v>
      </c>
      <c r="AT159" s="139" t="s">
        <v>176</v>
      </c>
      <c r="AU159" s="139" t="s">
        <v>113</v>
      </c>
      <c r="AY159" s="2" t="s">
        <v>106</v>
      </c>
      <c r="BE159" s="140">
        <f t="shared" si="13"/>
        <v>0</v>
      </c>
      <c r="BF159" s="140">
        <f t="shared" si="14"/>
        <v>0</v>
      </c>
      <c r="BG159" s="140">
        <f t="shared" si="15"/>
        <v>0</v>
      </c>
      <c r="BH159" s="140">
        <f t="shared" si="16"/>
        <v>0</v>
      </c>
      <c r="BI159" s="140">
        <f t="shared" si="17"/>
        <v>0</v>
      </c>
      <c r="BJ159" s="2" t="s">
        <v>113</v>
      </c>
      <c r="BK159" s="141">
        <f t="shared" si="18"/>
        <v>0</v>
      </c>
      <c r="BL159" s="2" t="s">
        <v>112</v>
      </c>
      <c r="BM159" s="139" t="s">
        <v>238</v>
      </c>
    </row>
    <row r="160" spans="2:65" s="13" customFormat="1" ht="16.5" customHeight="1">
      <c r="B160" s="127"/>
      <c r="C160" s="128" t="s">
        <v>239</v>
      </c>
      <c r="D160" s="128" t="s">
        <v>108</v>
      </c>
      <c r="E160" s="129" t="s">
        <v>240</v>
      </c>
      <c r="F160" s="130" t="s">
        <v>241</v>
      </c>
      <c r="G160" s="131" t="s">
        <v>124</v>
      </c>
      <c r="H160" s="132">
        <v>256</v>
      </c>
      <c r="I160" s="133">
        <v>0</v>
      </c>
      <c r="J160" s="133">
        <f t="shared" si="19"/>
        <v>0</v>
      </c>
      <c r="K160" s="134"/>
      <c r="L160" s="14"/>
      <c r="M160" s="135" t="s">
        <v>1</v>
      </c>
      <c r="N160" s="136" t="s">
        <v>33</v>
      </c>
      <c r="O160" s="137">
        <v>4.2999999999999997E-2</v>
      </c>
      <c r="P160" s="137">
        <f t="shared" si="10"/>
        <v>11.007999999999999</v>
      </c>
      <c r="Q160" s="137">
        <v>3.5999999999999999E-3</v>
      </c>
      <c r="R160" s="137">
        <f t="shared" si="11"/>
        <v>0.92159999999999997</v>
      </c>
      <c r="S160" s="137">
        <v>0</v>
      </c>
      <c r="T160" s="138">
        <f t="shared" si="12"/>
        <v>0</v>
      </c>
      <c r="AR160" s="139" t="s">
        <v>112</v>
      </c>
      <c r="AT160" s="139" t="s">
        <v>108</v>
      </c>
      <c r="AU160" s="139" t="s">
        <v>113</v>
      </c>
      <c r="AY160" s="2" t="s">
        <v>106</v>
      </c>
      <c r="BE160" s="140">
        <f t="shared" si="13"/>
        <v>0</v>
      </c>
      <c r="BF160" s="140">
        <f t="shared" si="14"/>
        <v>0</v>
      </c>
      <c r="BG160" s="140">
        <f t="shared" si="15"/>
        <v>0</v>
      </c>
      <c r="BH160" s="140">
        <f t="shared" si="16"/>
        <v>0</v>
      </c>
      <c r="BI160" s="140">
        <f t="shared" si="17"/>
        <v>0</v>
      </c>
      <c r="BJ160" s="2" t="s">
        <v>113</v>
      </c>
      <c r="BK160" s="141">
        <f t="shared" si="18"/>
        <v>0</v>
      </c>
      <c r="BL160" s="2" t="s">
        <v>112</v>
      </c>
      <c r="BM160" s="139" t="s">
        <v>242</v>
      </c>
    </row>
    <row r="161" spans="2:65" s="115" customFormat="1" ht="22.95" customHeight="1">
      <c r="B161" s="116"/>
      <c r="D161" s="117" t="s">
        <v>66</v>
      </c>
      <c r="E161" s="125" t="s">
        <v>139</v>
      </c>
      <c r="F161" s="125" t="s">
        <v>243</v>
      </c>
      <c r="J161" s="126">
        <f>BK161</f>
        <v>0</v>
      </c>
      <c r="L161" s="116"/>
      <c r="M161" s="120"/>
      <c r="P161" s="121">
        <f>SUM(P162:P177)</f>
        <v>65.350065000000015</v>
      </c>
      <c r="R161" s="121">
        <f>SUM(R162:R177)</f>
        <v>25.019580000000001</v>
      </c>
      <c r="T161" s="122">
        <f>SUM(T162:T177)</f>
        <v>0</v>
      </c>
      <c r="AR161" s="117" t="s">
        <v>74</v>
      </c>
      <c r="AT161" s="123" t="s">
        <v>66</v>
      </c>
      <c r="AU161" s="123" t="s">
        <v>74</v>
      </c>
      <c r="AY161" s="117" t="s">
        <v>106</v>
      </c>
      <c r="BK161" s="124">
        <f>SUM(BK162:BK177)</f>
        <v>0</v>
      </c>
    </row>
    <row r="162" spans="2:65" s="13" customFormat="1" ht="24.3" customHeight="1">
      <c r="B162" s="127"/>
      <c r="C162" s="128" t="s">
        <v>244</v>
      </c>
      <c r="D162" s="128" t="s">
        <v>108</v>
      </c>
      <c r="E162" s="129" t="s">
        <v>245</v>
      </c>
      <c r="F162" s="130" t="s">
        <v>246</v>
      </c>
      <c r="G162" s="131" t="s">
        <v>124</v>
      </c>
      <c r="H162" s="132">
        <v>6</v>
      </c>
      <c r="I162" s="133">
        <v>0</v>
      </c>
      <c r="J162" s="133">
        <f>ROUND(I162*H162,2)</f>
        <v>0</v>
      </c>
      <c r="K162" s="134"/>
      <c r="L162" s="14"/>
      <c r="M162" s="135" t="s">
        <v>1</v>
      </c>
      <c r="N162" s="136" t="s">
        <v>33</v>
      </c>
      <c r="O162" s="137">
        <v>4.7E-2</v>
      </c>
      <c r="P162" s="137">
        <f t="shared" ref="P162:P177" si="20">O162*H162</f>
        <v>0.28200000000000003</v>
      </c>
      <c r="Q162" s="137">
        <v>1.0000000000000001E-5</v>
      </c>
      <c r="R162" s="137">
        <f t="shared" ref="R162:R177" si="21">Q162*H162</f>
        <v>6.0000000000000008E-5</v>
      </c>
      <c r="S162" s="137">
        <v>0</v>
      </c>
      <c r="T162" s="138">
        <f t="shared" ref="T162:T177" si="22">S162*H162</f>
        <v>0</v>
      </c>
      <c r="AR162" s="139" t="s">
        <v>112</v>
      </c>
      <c r="AT162" s="139" t="s">
        <v>108</v>
      </c>
      <c r="AU162" s="139" t="s">
        <v>113</v>
      </c>
      <c r="AY162" s="2" t="s">
        <v>106</v>
      </c>
      <c r="BE162" s="140">
        <f t="shared" ref="BE162:BE177" si="23">IF(N162="základná",J162,0)</f>
        <v>0</v>
      </c>
      <c r="BF162" s="140">
        <f t="shared" ref="BF162:BF177" si="24">IF(N162="znížená",J162,0)</f>
        <v>0</v>
      </c>
      <c r="BG162" s="140">
        <f t="shared" ref="BG162:BG177" si="25">IF(N162="zákl. prenesená",J162,0)</f>
        <v>0</v>
      </c>
      <c r="BH162" s="140">
        <f t="shared" ref="BH162:BH177" si="26">IF(N162="zníž. prenesená",J162,0)</f>
        <v>0</v>
      </c>
      <c r="BI162" s="140">
        <f t="shared" ref="BI162:BI177" si="27">IF(N162="nulová",J162,0)</f>
        <v>0</v>
      </c>
      <c r="BJ162" s="2" t="s">
        <v>113</v>
      </c>
      <c r="BK162" s="141">
        <f t="shared" ref="BK162:BK177" si="28">ROUND(I162*H162,3)</f>
        <v>0</v>
      </c>
      <c r="BL162" s="2" t="s">
        <v>112</v>
      </c>
      <c r="BM162" s="139" t="s">
        <v>247</v>
      </c>
    </row>
    <row r="163" spans="2:65" s="13" customFormat="1" ht="21.75" customHeight="1">
      <c r="B163" s="127"/>
      <c r="C163" s="142" t="s">
        <v>248</v>
      </c>
      <c r="D163" s="142" t="s">
        <v>176</v>
      </c>
      <c r="E163" s="143" t="s">
        <v>249</v>
      </c>
      <c r="F163" s="144" t="s">
        <v>250</v>
      </c>
      <c r="G163" s="145" t="s">
        <v>251</v>
      </c>
      <c r="H163" s="146">
        <v>6</v>
      </c>
      <c r="I163" s="147">
        <v>0</v>
      </c>
      <c r="J163" s="133">
        <f t="shared" ref="J163:J177" si="29">ROUND(I163*H163,2)</f>
        <v>0</v>
      </c>
      <c r="K163" s="148"/>
      <c r="L163" s="149"/>
      <c r="M163" s="150" t="s">
        <v>1</v>
      </c>
      <c r="N163" s="151" t="s">
        <v>33</v>
      </c>
      <c r="O163" s="137">
        <v>0</v>
      </c>
      <c r="P163" s="137">
        <f t="shared" si="20"/>
        <v>0</v>
      </c>
      <c r="Q163" s="137">
        <v>4.5599999999999998E-3</v>
      </c>
      <c r="R163" s="137">
        <f t="shared" si="21"/>
        <v>2.7359999999999999E-2</v>
      </c>
      <c r="S163" s="137">
        <v>0</v>
      </c>
      <c r="T163" s="138">
        <f t="shared" si="22"/>
        <v>0</v>
      </c>
      <c r="AR163" s="139" t="s">
        <v>139</v>
      </c>
      <c r="AT163" s="139" t="s">
        <v>176</v>
      </c>
      <c r="AU163" s="139" t="s">
        <v>113</v>
      </c>
      <c r="AY163" s="2" t="s">
        <v>106</v>
      </c>
      <c r="BE163" s="140">
        <f t="shared" si="23"/>
        <v>0</v>
      </c>
      <c r="BF163" s="140">
        <f t="shared" si="24"/>
        <v>0</v>
      </c>
      <c r="BG163" s="140">
        <f t="shared" si="25"/>
        <v>0</v>
      </c>
      <c r="BH163" s="140">
        <f t="shared" si="26"/>
        <v>0</v>
      </c>
      <c r="BI163" s="140">
        <f t="shared" si="27"/>
        <v>0</v>
      </c>
      <c r="BJ163" s="2" t="s">
        <v>113</v>
      </c>
      <c r="BK163" s="141">
        <f t="shared" si="28"/>
        <v>0</v>
      </c>
      <c r="BL163" s="2" t="s">
        <v>112</v>
      </c>
      <c r="BM163" s="139" t="s">
        <v>252</v>
      </c>
    </row>
    <row r="164" spans="2:65" s="13" customFormat="1" ht="24.3" customHeight="1">
      <c r="B164" s="127"/>
      <c r="C164" s="142" t="s">
        <v>253</v>
      </c>
      <c r="D164" s="142" t="s">
        <v>176</v>
      </c>
      <c r="E164" s="143" t="s">
        <v>254</v>
      </c>
      <c r="F164" s="144" t="s">
        <v>255</v>
      </c>
      <c r="G164" s="145" t="s">
        <v>251</v>
      </c>
      <c r="H164" s="146">
        <v>3</v>
      </c>
      <c r="I164" s="147">
        <v>0</v>
      </c>
      <c r="J164" s="133">
        <f t="shared" si="29"/>
        <v>0</v>
      </c>
      <c r="K164" s="148"/>
      <c r="L164" s="149"/>
      <c r="M164" s="150" t="s">
        <v>1</v>
      </c>
      <c r="N164" s="151" t="s">
        <v>33</v>
      </c>
      <c r="O164" s="137">
        <v>0</v>
      </c>
      <c r="P164" s="137">
        <f t="shared" si="20"/>
        <v>0</v>
      </c>
      <c r="Q164" s="137">
        <v>2.5999999999999999E-2</v>
      </c>
      <c r="R164" s="137">
        <f t="shared" si="21"/>
        <v>7.8E-2</v>
      </c>
      <c r="S164" s="137">
        <v>0</v>
      </c>
      <c r="T164" s="138">
        <f t="shared" si="22"/>
        <v>0</v>
      </c>
      <c r="AR164" s="139" t="s">
        <v>139</v>
      </c>
      <c r="AT164" s="139" t="s">
        <v>176</v>
      </c>
      <c r="AU164" s="139" t="s">
        <v>113</v>
      </c>
      <c r="AY164" s="2" t="s">
        <v>106</v>
      </c>
      <c r="BE164" s="140">
        <f t="shared" si="23"/>
        <v>0</v>
      </c>
      <c r="BF164" s="140">
        <f t="shared" si="24"/>
        <v>0</v>
      </c>
      <c r="BG164" s="140">
        <f t="shared" si="25"/>
        <v>0</v>
      </c>
      <c r="BH164" s="140">
        <f t="shared" si="26"/>
        <v>0</v>
      </c>
      <c r="BI164" s="140">
        <f t="shared" si="27"/>
        <v>0</v>
      </c>
      <c r="BJ164" s="2" t="s">
        <v>113</v>
      </c>
      <c r="BK164" s="141">
        <f t="shared" si="28"/>
        <v>0</v>
      </c>
      <c r="BL164" s="2" t="s">
        <v>112</v>
      </c>
      <c r="BM164" s="139" t="s">
        <v>256</v>
      </c>
    </row>
    <row r="165" spans="2:65" s="13" customFormat="1" ht="24.3" customHeight="1">
      <c r="B165" s="127"/>
      <c r="C165" s="142" t="s">
        <v>257</v>
      </c>
      <c r="D165" s="142" t="s">
        <v>176</v>
      </c>
      <c r="E165" s="143" t="s">
        <v>258</v>
      </c>
      <c r="F165" s="144" t="s">
        <v>259</v>
      </c>
      <c r="G165" s="145" t="s">
        <v>251</v>
      </c>
      <c r="H165" s="146">
        <v>12</v>
      </c>
      <c r="I165" s="147">
        <v>0</v>
      </c>
      <c r="J165" s="133">
        <f t="shared" si="29"/>
        <v>0</v>
      </c>
      <c r="K165" s="148"/>
      <c r="L165" s="149"/>
      <c r="M165" s="150" t="s">
        <v>1</v>
      </c>
      <c r="N165" s="151" t="s">
        <v>33</v>
      </c>
      <c r="O165" s="137">
        <v>0</v>
      </c>
      <c r="P165" s="137">
        <f t="shared" si="20"/>
        <v>0</v>
      </c>
      <c r="Q165" s="137">
        <v>0.6</v>
      </c>
      <c r="R165" s="137">
        <f t="shared" si="21"/>
        <v>7.1999999999999993</v>
      </c>
      <c r="S165" s="137">
        <v>0</v>
      </c>
      <c r="T165" s="138">
        <f t="shared" si="22"/>
        <v>0</v>
      </c>
      <c r="AR165" s="139" t="s">
        <v>139</v>
      </c>
      <c r="AT165" s="139" t="s">
        <v>176</v>
      </c>
      <c r="AU165" s="139" t="s">
        <v>113</v>
      </c>
      <c r="AY165" s="2" t="s">
        <v>106</v>
      </c>
      <c r="BE165" s="140">
        <f t="shared" si="23"/>
        <v>0</v>
      </c>
      <c r="BF165" s="140">
        <f t="shared" si="24"/>
        <v>0</v>
      </c>
      <c r="BG165" s="140">
        <f t="shared" si="25"/>
        <v>0</v>
      </c>
      <c r="BH165" s="140">
        <f t="shared" si="26"/>
        <v>0</v>
      </c>
      <c r="BI165" s="140">
        <f t="shared" si="27"/>
        <v>0</v>
      </c>
      <c r="BJ165" s="2" t="s">
        <v>113</v>
      </c>
      <c r="BK165" s="141">
        <f t="shared" si="28"/>
        <v>0</v>
      </c>
      <c r="BL165" s="2" t="s">
        <v>112</v>
      </c>
      <c r="BM165" s="139" t="s">
        <v>260</v>
      </c>
    </row>
    <row r="166" spans="2:65" s="13" customFormat="1" ht="24.3" customHeight="1">
      <c r="B166" s="127"/>
      <c r="C166" s="142" t="s">
        <v>261</v>
      </c>
      <c r="D166" s="142" t="s">
        <v>176</v>
      </c>
      <c r="E166" s="143" t="s">
        <v>262</v>
      </c>
      <c r="F166" s="144" t="s">
        <v>263</v>
      </c>
      <c r="G166" s="145" t="s">
        <v>251</v>
      </c>
      <c r="H166" s="146">
        <v>3</v>
      </c>
      <c r="I166" s="147">
        <v>0</v>
      </c>
      <c r="J166" s="133">
        <f t="shared" si="29"/>
        <v>0</v>
      </c>
      <c r="K166" s="148"/>
      <c r="L166" s="149"/>
      <c r="M166" s="150" t="s">
        <v>1</v>
      </c>
      <c r="N166" s="151" t="s">
        <v>33</v>
      </c>
      <c r="O166" s="137">
        <v>0</v>
      </c>
      <c r="P166" s="137">
        <f t="shared" si="20"/>
        <v>0</v>
      </c>
      <c r="Q166" s="137">
        <v>3.2000000000000002E-3</v>
      </c>
      <c r="R166" s="137">
        <f t="shared" si="21"/>
        <v>9.6000000000000009E-3</v>
      </c>
      <c r="S166" s="137">
        <v>0</v>
      </c>
      <c r="T166" s="138">
        <f t="shared" si="22"/>
        <v>0</v>
      </c>
      <c r="AR166" s="139" t="s">
        <v>139</v>
      </c>
      <c r="AT166" s="139" t="s">
        <v>176</v>
      </c>
      <c r="AU166" s="139" t="s">
        <v>113</v>
      </c>
      <c r="AY166" s="2" t="s">
        <v>106</v>
      </c>
      <c r="BE166" s="140">
        <f t="shared" si="23"/>
        <v>0</v>
      </c>
      <c r="BF166" s="140">
        <f t="shared" si="24"/>
        <v>0</v>
      </c>
      <c r="BG166" s="140">
        <f t="shared" si="25"/>
        <v>0</v>
      </c>
      <c r="BH166" s="140">
        <f t="shared" si="26"/>
        <v>0</v>
      </c>
      <c r="BI166" s="140">
        <f t="shared" si="27"/>
        <v>0</v>
      </c>
      <c r="BJ166" s="2" t="s">
        <v>113</v>
      </c>
      <c r="BK166" s="141">
        <f t="shared" si="28"/>
        <v>0</v>
      </c>
      <c r="BL166" s="2" t="s">
        <v>112</v>
      </c>
      <c r="BM166" s="139" t="s">
        <v>264</v>
      </c>
    </row>
    <row r="167" spans="2:65" s="13" customFormat="1" ht="24.3" customHeight="1">
      <c r="B167" s="127"/>
      <c r="C167" s="128" t="s">
        <v>265</v>
      </c>
      <c r="D167" s="128" t="s">
        <v>108</v>
      </c>
      <c r="E167" s="129" t="s">
        <v>266</v>
      </c>
      <c r="F167" s="130" t="s">
        <v>267</v>
      </c>
      <c r="G167" s="131" t="s">
        <v>251</v>
      </c>
      <c r="H167" s="132">
        <v>3</v>
      </c>
      <c r="I167" s="133">
        <v>0</v>
      </c>
      <c r="J167" s="133">
        <f t="shared" si="29"/>
        <v>0</v>
      </c>
      <c r="K167" s="134"/>
      <c r="L167" s="14"/>
      <c r="M167" s="135" t="s">
        <v>1</v>
      </c>
      <c r="N167" s="136" t="s">
        <v>33</v>
      </c>
      <c r="O167" s="137">
        <v>3.5459999999999998</v>
      </c>
      <c r="P167" s="137">
        <f t="shared" si="20"/>
        <v>10.638</v>
      </c>
      <c r="Q167" s="137">
        <v>1.86731</v>
      </c>
      <c r="R167" s="137">
        <f t="shared" si="21"/>
        <v>5.6019300000000003</v>
      </c>
      <c r="S167" s="137">
        <v>0</v>
      </c>
      <c r="T167" s="138">
        <f t="shared" si="22"/>
        <v>0</v>
      </c>
      <c r="AR167" s="139" t="s">
        <v>112</v>
      </c>
      <c r="AT167" s="139" t="s">
        <v>108</v>
      </c>
      <c r="AU167" s="139" t="s">
        <v>113</v>
      </c>
      <c r="AY167" s="2" t="s">
        <v>106</v>
      </c>
      <c r="BE167" s="140">
        <f t="shared" si="23"/>
        <v>0</v>
      </c>
      <c r="BF167" s="140">
        <f t="shared" si="24"/>
        <v>0</v>
      </c>
      <c r="BG167" s="140">
        <f t="shared" si="25"/>
        <v>0</v>
      </c>
      <c r="BH167" s="140">
        <f t="shared" si="26"/>
        <v>0</v>
      </c>
      <c r="BI167" s="140">
        <f t="shared" si="27"/>
        <v>0</v>
      </c>
      <c r="BJ167" s="2" t="s">
        <v>113</v>
      </c>
      <c r="BK167" s="141">
        <f t="shared" si="28"/>
        <v>0</v>
      </c>
      <c r="BL167" s="2" t="s">
        <v>112</v>
      </c>
      <c r="BM167" s="139" t="s">
        <v>268</v>
      </c>
    </row>
    <row r="168" spans="2:65" s="13" customFormat="1" ht="37.950000000000003" customHeight="1">
      <c r="B168" s="127"/>
      <c r="C168" s="128" t="s">
        <v>269</v>
      </c>
      <c r="D168" s="128" t="s">
        <v>108</v>
      </c>
      <c r="E168" s="129" t="s">
        <v>270</v>
      </c>
      <c r="F168" s="130" t="s">
        <v>271</v>
      </c>
      <c r="G168" s="131" t="s">
        <v>251</v>
      </c>
      <c r="H168" s="132">
        <v>21</v>
      </c>
      <c r="I168" s="133">
        <v>0</v>
      </c>
      <c r="J168" s="133">
        <f t="shared" si="29"/>
        <v>0</v>
      </c>
      <c r="K168" s="134"/>
      <c r="L168" s="14"/>
      <c r="M168" s="135" t="s">
        <v>1</v>
      </c>
      <c r="N168" s="136" t="s">
        <v>33</v>
      </c>
      <c r="O168" s="137">
        <v>0.67800000000000005</v>
      </c>
      <c r="P168" s="137">
        <f t="shared" si="20"/>
        <v>14.238000000000001</v>
      </c>
      <c r="Q168" s="137">
        <v>0.38489000000000001</v>
      </c>
      <c r="R168" s="137">
        <f t="shared" si="21"/>
        <v>8.0826899999999995</v>
      </c>
      <c r="S168" s="137">
        <v>0</v>
      </c>
      <c r="T168" s="138">
        <f t="shared" si="22"/>
        <v>0</v>
      </c>
      <c r="AR168" s="139" t="s">
        <v>112</v>
      </c>
      <c r="AT168" s="139" t="s">
        <v>108</v>
      </c>
      <c r="AU168" s="139" t="s">
        <v>113</v>
      </c>
      <c r="AY168" s="2" t="s">
        <v>106</v>
      </c>
      <c r="BE168" s="140">
        <f t="shared" si="23"/>
        <v>0</v>
      </c>
      <c r="BF168" s="140">
        <f t="shared" si="24"/>
        <v>0</v>
      </c>
      <c r="BG168" s="140">
        <f t="shared" si="25"/>
        <v>0</v>
      </c>
      <c r="BH168" s="140">
        <f t="shared" si="26"/>
        <v>0</v>
      </c>
      <c r="BI168" s="140">
        <f t="shared" si="27"/>
        <v>0</v>
      </c>
      <c r="BJ168" s="2" t="s">
        <v>113</v>
      </c>
      <c r="BK168" s="141">
        <f t="shared" si="28"/>
        <v>0</v>
      </c>
      <c r="BL168" s="2" t="s">
        <v>112</v>
      </c>
      <c r="BM168" s="139" t="s">
        <v>272</v>
      </c>
    </row>
    <row r="169" spans="2:65" s="13" customFormat="1" ht="24.3" customHeight="1">
      <c r="B169" s="127"/>
      <c r="C169" s="128" t="s">
        <v>273</v>
      </c>
      <c r="D169" s="128" t="s">
        <v>108</v>
      </c>
      <c r="E169" s="129" t="s">
        <v>274</v>
      </c>
      <c r="F169" s="130" t="s">
        <v>275</v>
      </c>
      <c r="G169" s="131" t="s">
        <v>251</v>
      </c>
      <c r="H169" s="132">
        <v>3</v>
      </c>
      <c r="I169" s="133">
        <v>0</v>
      </c>
      <c r="J169" s="133">
        <f t="shared" si="29"/>
        <v>0</v>
      </c>
      <c r="K169" s="134"/>
      <c r="L169" s="14"/>
      <c r="M169" s="135" t="s">
        <v>1</v>
      </c>
      <c r="N169" s="136" t="s">
        <v>33</v>
      </c>
      <c r="O169" s="137">
        <v>4.282</v>
      </c>
      <c r="P169" s="137">
        <f t="shared" si="20"/>
        <v>12.846</v>
      </c>
      <c r="Q169" s="137">
        <v>0.34099000000000002</v>
      </c>
      <c r="R169" s="137">
        <f t="shared" si="21"/>
        <v>1.0229699999999999</v>
      </c>
      <c r="S169" s="137">
        <v>0</v>
      </c>
      <c r="T169" s="138">
        <f t="shared" si="22"/>
        <v>0</v>
      </c>
      <c r="AR169" s="139" t="s">
        <v>112</v>
      </c>
      <c r="AT169" s="139" t="s">
        <v>108</v>
      </c>
      <c r="AU169" s="139" t="s">
        <v>113</v>
      </c>
      <c r="AY169" s="2" t="s">
        <v>106</v>
      </c>
      <c r="BE169" s="140">
        <f t="shared" si="23"/>
        <v>0</v>
      </c>
      <c r="BF169" s="140">
        <f t="shared" si="24"/>
        <v>0</v>
      </c>
      <c r="BG169" s="140">
        <f t="shared" si="25"/>
        <v>0</v>
      </c>
      <c r="BH169" s="140">
        <f t="shared" si="26"/>
        <v>0</v>
      </c>
      <c r="BI169" s="140">
        <f t="shared" si="27"/>
        <v>0</v>
      </c>
      <c r="BJ169" s="2" t="s">
        <v>113</v>
      </c>
      <c r="BK169" s="141">
        <f t="shared" si="28"/>
        <v>0</v>
      </c>
      <c r="BL169" s="2" t="s">
        <v>112</v>
      </c>
      <c r="BM169" s="139" t="s">
        <v>276</v>
      </c>
    </row>
    <row r="170" spans="2:65" s="13" customFormat="1" ht="16.5" customHeight="1">
      <c r="B170" s="127"/>
      <c r="C170" s="142" t="s">
        <v>277</v>
      </c>
      <c r="D170" s="142" t="s">
        <v>176</v>
      </c>
      <c r="E170" s="143" t="s">
        <v>278</v>
      </c>
      <c r="F170" s="144" t="s">
        <v>279</v>
      </c>
      <c r="G170" s="145" t="s">
        <v>251</v>
      </c>
      <c r="H170" s="146">
        <v>3</v>
      </c>
      <c r="I170" s="147">
        <v>0</v>
      </c>
      <c r="J170" s="133">
        <f>ROUND(I170*H170,2)</f>
        <v>0</v>
      </c>
      <c r="K170" s="148"/>
      <c r="L170" s="149"/>
      <c r="M170" s="150" t="s">
        <v>1</v>
      </c>
      <c r="N170" s="151" t="s">
        <v>33</v>
      </c>
      <c r="O170" s="137">
        <v>0</v>
      </c>
      <c r="P170" s="137">
        <f t="shared" si="20"/>
        <v>0</v>
      </c>
      <c r="Q170" s="137">
        <v>6.3E-2</v>
      </c>
      <c r="R170" s="137">
        <f t="shared" si="21"/>
        <v>0.189</v>
      </c>
      <c r="S170" s="137">
        <v>0</v>
      </c>
      <c r="T170" s="138">
        <f t="shared" si="22"/>
        <v>0</v>
      </c>
      <c r="AR170" s="139" t="s">
        <v>139</v>
      </c>
      <c r="AT170" s="139" t="s">
        <v>176</v>
      </c>
      <c r="AU170" s="139" t="s">
        <v>113</v>
      </c>
      <c r="AY170" s="2" t="s">
        <v>106</v>
      </c>
      <c r="BE170" s="140">
        <f t="shared" si="23"/>
        <v>0</v>
      </c>
      <c r="BF170" s="140">
        <f t="shared" si="24"/>
        <v>0</v>
      </c>
      <c r="BG170" s="140">
        <f t="shared" si="25"/>
        <v>0</v>
      </c>
      <c r="BH170" s="140">
        <f t="shared" si="26"/>
        <v>0</v>
      </c>
      <c r="BI170" s="140">
        <f t="shared" si="27"/>
        <v>0</v>
      </c>
      <c r="BJ170" s="2" t="s">
        <v>113</v>
      </c>
      <c r="BK170" s="141">
        <f t="shared" si="28"/>
        <v>0</v>
      </c>
      <c r="BL170" s="2" t="s">
        <v>112</v>
      </c>
      <c r="BM170" s="139" t="s">
        <v>280</v>
      </c>
    </row>
    <row r="171" spans="2:65" s="13" customFormat="1" ht="16.5" customHeight="1">
      <c r="B171" s="127"/>
      <c r="C171" s="128" t="s">
        <v>281</v>
      </c>
      <c r="D171" s="128" t="s">
        <v>108</v>
      </c>
      <c r="E171" s="129" t="s">
        <v>282</v>
      </c>
      <c r="F171" s="130" t="s">
        <v>283</v>
      </c>
      <c r="G171" s="131" t="s">
        <v>251</v>
      </c>
      <c r="H171" s="132">
        <v>3</v>
      </c>
      <c r="I171" s="133">
        <v>0</v>
      </c>
      <c r="J171" s="133">
        <f t="shared" si="29"/>
        <v>0</v>
      </c>
      <c r="K171" s="134"/>
      <c r="L171" s="14"/>
      <c r="M171" s="135" t="s">
        <v>1</v>
      </c>
      <c r="N171" s="136" t="s">
        <v>33</v>
      </c>
      <c r="O171" s="137">
        <v>0.35555500000000001</v>
      </c>
      <c r="P171" s="137">
        <f t="shared" si="20"/>
        <v>1.066665</v>
      </c>
      <c r="Q171" s="137">
        <v>2.0000000000000002E-5</v>
      </c>
      <c r="R171" s="137">
        <f t="shared" si="21"/>
        <v>6.0000000000000008E-5</v>
      </c>
      <c r="S171" s="137">
        <v>0</v>
      </c>
      <c r="T171" s="138">
        <f t="shared" si="22"/>
        <v>0</v>
      </c>
      <c r="AR171" s="139" t="s">
        <v>112</v>
      </c>
      <c r="AT171" s="139" t="s">
        <v>108</v>
      </c>
      <c r="AU171" s="139" t="s">
        <v>113</v>
      </c>
      <c r="AY171" s="2" t="s">
        <v>106</v>
      </c>
      <c r="BE171" s="140">
        <f t="shared" si="23"/>
        <v>0</v>
      </c>
      <c r="BF171" s="140">
        <f t="shared" si="24"/>
        <v>0</v>
      </c>
      <c r="BG171" s="140">
        <f t="shared" si="25"/>
        <v>0</v>
      </c>
      <c r="BH171" s="140">
        <f t="shared" si="26"/>
        <v>0</v>
      </c>
      <c r="BI171" s="140">
        <f t="shared" si="27"/>
        <v>0</v>
      </c>
      <c r="BJ171" s="2" t="s">
        <v>113</v>
      </c>
      <c r="BK171" s="141">
        <f t="shared" si="28"/>
        <v>0</v>
      </c>
      <c r="BL171" s="2" t="s">
        <v>112</v>
      </c>
      <c r="BM171" s="139" t="s">
        <v>284</v>
      </c>
    </row>
    <row r="172" spans="2:65" s="13" customFormat="1" ht="33" customHeight="1">
      <c r="B172" s="127"/>
      <c r="C172" s="142" t="s">
        <v>285</v>
      </c>
      <c r="D172" s="142" t="s">
        <v>176</v>
      </c>
      <c r="E172" s="143" t="s">
        <v>286</v>
      </c>
      <c r="F172" s="144" t="s">
        <v>287</v>
      </c>
      <c r="G172" s="145" t="s">
        <v>251</v>
      </c>
      <c r="H172" s="146">
        <v>3</v>
      </c>
      <c r="I172" s="147">
        <v>0</v>
      </c>
      <c r="J172" s="133">
        <f t="shared" si="29"/>
        <v>0</v>
      </c>
      <c r="K172" s="148"/>
      <c r="L172" s="149"/>
      <c r="M172" s="150" t="s">
        <v>1</v>
      </c>
      <c r="N172" s="151" t="s">
        <v>33</v>
      </c>
      <c r="O172" s="137">
        <v>0</v>
      </c>
      <c r="P172" s="137">
        <f t="shared" si="20"/>
        <v>0</v>
      </c>
      <c r="Q172" s="137">
        <v>3.6999999999999999E-4</v>
      </c>
      <c r="R172" s="137">
        <f t="shared" si="21"/>
        <v>1.1099999999999999E-3</v>
      </c>
      <c r="S172" s="137">
        <v>0</v>
      </c>
      <c r="T172" s="138">
        <f t="shared" si="22"/>
        <v>0</v>
      </c>
      <c r="AR172" s="139" t="s">
        <v>139</v>
      </c>
      <c r="AT172" s="139" t="s">
        <v>176</v>
      </c>
      <c r="AU172" s="139" t="s">
        <v>113</v>
      </c>
      <c r="AY172" s="2" t="s">
        <v>106</v>
      </c>
      <c r="BE172" s="140">
        <f t="shared" si="23"/>
        <v>0</v>
      </c>
      <c r="BF172" s="140">
        <f t="shared" si="24"/>
        <v>0</v>
      </c>
      <c r="BG172" s="140">
        <f t="shared" si="25"/>
        <v>0</v>
      </c>
      <c r="BH172" s="140">
        <f t="shared" si="26"/>
        <v>0</v>
      </c>
      <c r="BI172" s="140">
        <f t="shared" si="27"/>
        <v>0</v>
      </c>
      <c r="BJ172" s="2" t="s">
        <v>113</v>
      </c>
      <c r="BK172" s="141">
        <f t="shared" si="28"/>
        <v>0</v>
      </c>
      <c r="BL172" s="2" t="s">
        <v>112</v>
      </c>
      <c r="BM172" s="139" t="s">
        <v>288</v>
      </c>
    </row>
    <row r="173" spans="2:65" s="13" customFormat="1" ht="16.5" customHeight="1">
      <c r="B173" s="127"/>
      <c r="C173" s="128" t="s">
        <v>289</v>
      </c>
      <c r="D173" s="128" t="s">
        <v>108</v>
      </c>
      <c r="E173" s="129" t="s">
        <v>290</v>
      </c>
      <c r="F173" s="130" t="s">
        <v>291</v>
      </c>
      <c r="G173" s="131" t="s">
        <v>251</v>
      </c>
      <c r="H173" s="132">
        <v>3</v>
      </c>
      <c r="I173" s="133">
        <v>0</v>
      </c>
      <c r="J173" s="133">
        <f t="shared" si="29"/>
        <v>0</v>
      </c>
      <c r="K173" s="134"/>
      <c r="L173" s="14"/>
      <c r="M173" s="135" t="s">
        <v>1</v>
      </c>
      <c r="N173" s="136" t="s">
        <v>33</v>
      </c>
      <c r="O173" s="137">
        <v>0.32579999999999998</v>
      </c>
      <c r="P173" s="137">
        <f t="shared" si="20"/>
        <v>0.97739999999999994</v>
      </c>
      <c r="Q173" s="137">
        <v>2.0000000000000002E-5</v>
      </c>
      <c r="R173" s="137">
        <f t="shared" si="21"/>
        <v>6.0000000000000008E-5</v>
      </c>
      <c r="S173" s="137">
        <v>0</v>
      </c>
      <c r="T173" s="138">
        <f t="shared" si="22"/>
        <v>0</v>
      </c>
      <c r="AR173" s="139" t="s">
        <v>112</v>
      </c>
      <c r="AT173" s="139" t="s">
        <v>108</v>
      </c>
      <c r="AU173" s="139" t="s">
        <v>113</v>
      </c>
      <c r="AY173" s="2" t="s">
        <v>106</v>
      </c>
      <c r="BE173" s="140">
        <f t="shared" si="23"/>
        <v>0</v>
      </c>
      <c r="BF173" s="140">
        <f t="shared" si="24"/>
        <v>0</v>
      </c>
      <c r="BG173" s="140">
        <f t="shared" si="25"/>
        <v>0</v>
      </c>
      <c r="BH173" s="140">
        <f t="shared" si="26"/>
        <v>0</v>
      </c>
      <c r="BI173" s="140">
        <f t="shared" si="27"/>
        <v>0</v>
      </c>
      <c r="BJ173" s="2" t="s">
        <v>113</v>
      </c>
      <c r="BK173" s="141">
        <f t="shared" si="28"/>
        <v>0</v>
      </c>
      <c r="BL173" s="2" t="s">
        <v>112</v>
      </c>
      <c r="BM173" s="139" t="s">
        <v>292</v>
      </c>
    </row>
    <row r="174" spans="2:65" s="13" customFormat="1" ht="24.3" customHeight="1">
      <c r="B174" s="127"/>
      <c r="C174" s="142" t="s">
        <v>293</v>
      </c>
      <c r="D174" s="142" t="s">
        <v>176</v>
      </c>
      <c r="E174" s="143" t="s">
        <v>294</v>
      </c>
      <c r="F174" s="144" t="s">
        <v>295</v>
      </c>
      <c r="G174" s="145" t="s">
        <v>251</v>
      </c>
      <c r="H174" s="146">
        <v>3</v>
      </c>
      <c r="I174" s="147">
        <v>0</v>
      </c>
      <c r="J174" s="133">
        <f t="shared" si="29"/>
        <v>0</v>
      </c>
      <c r="K174" s="148"/>
      <c r="L174" s="149"/>
      <c r="M174" s="150" t="s">
        <v>1</v>
      </c>
      <c r="N174" s="151" t="s">
        <v>33</v>
      </c>
      <c r="O174" s="137">
        <v>0</v>
      </c>
      <c r="P174" s="137">
        <f t="shared" si="20"/>
        <v>0</v>
      </c>
      <c r="Q174" s="137">
        <v>4.8000000000000001E-2</v>
      </c>
      <c r="R174" s="137">
        <f t="shared" si="21"/>
        <v>0.14400000000000002</v>
      </c>
      <c r="S174" s="137">
        <v>0</v>
      </c>
      <c r="T174" s="138">
        <f t="shared" si="22"/>
        <v>0</v>
      </c>
      <c r="AR174" s="139" t="s">
        <v>139</v>
      </c>
      <c r="AT174" s="139" t="s">
        <v>176</v>
      </c>
      <c r="AU174" s="139" t="s">
        <v>113</v>
      </c>
      <c r="AY174" s="2" t="s">
        <v>106</v>
      </c>
      <c r="BE174" s="140">
        <f t="shared" si="23"/>
        <v>0</v>
      </c>
      <c r="BF174" s="140">
        <f t="shared" si="24"/>
        <v>0</v>
      </c>
      <c r="BG174" s="140">
        <f t="shared" si="25"/>
        <v>0</v>
      </c>
      <c r="BH174" s="140">
        <f t="shared" si="26"/>
        <v>0</v>
      </c>
      <c r="BI174" s="140">
        <f t="shared" si="27"/>
        <v>0</v>
      </c>
      <c r="BJ174" s="2" t="s">
        <v>113</v>
      </c>
      <c r="BK174" s="141">
        <f t="shared" si="28"/>
        <v>0</v>
      </c>
      <c r="BL174" s="2" t="s">
        <v>112</v>
      </c>
      <c r="BM174" s="139" t="s">
        <v>296</v>
      </c>
    </row>
    <row r="175" spans="2:65" s="13" customFormat="1" ht="24.3" customHeight="1">
      <c r="B175" s="127"/>
      <c r="C175" s="128" t="s">
        <v>297</v>
      </c>
      <c r="D175" s="128" t="s">
        <v>108</v>
      </c>
      <c r="E175" s="129" t="s">
        <v>298</v>
      </c>
      <c r="F175" s="130" t="s">
        <v>299</v>
      </c>
      <c r="G175" s="131" t="s">
        <v>251</v>
      </c>
      <c r="H175" s="132">
        <v>3</v>
      </c>
      <c r="I175" s="133">
        <v>0</v>
      </c>
      <c r="J175" s="133">
        <f t="shared" si="29"/>
        <v>0</v>
      </c>
      <c r="K175" s="134"/>
      <c r="L175" s="14"/>
      <c r="M175" s="135" t="s">
        <v>1</v>
      </c>
      <c r="N175" s="136" t="s">
        <v>33</v>
      </c>
      <c r="O175" s="137">
        <v>1.21</v>
      </c>
      <c r="P175" s="137">
        <f t="shared" si="20"/>
        <v>3.63</v>
      </c>
      <c r="Q175" s="137">
        <v>6.3E-3</v>
      </c>
      <c r="R175" s="137">
        <f t="shared" si="21"/>
        <v>1.89E-2</v>
      </c>
      <c r="S175" s="137">
        <v>0</v>
      </c>
      <c r="T175" s="138">
        <f t="shared" si="22"/>
        <v>0</v>
      </c>
      <c r="AR175" s="139" t="s">
        <v>112</v>
      </c>
      <c r="AT175" s="139" t="s">
        <v>108</v>
      </c>
      <c r="AU175" s="139" t="s">
        <v>113</v>
      </c>
      <c r="AY175" s="2" t="s">
        <v>106</v>
      </c>
      <c r="BE175" s="140">
        <f t="shared" si="23"/>
        <v>0</v>
      </c>
      <c r="BF175" s="140">
        <f t="shared" si="24"/>
        <v>0</v>
      </c>
      <c r="BG175" s="140">
        <f t="shared" si="25"/>
        <v>0</v>
      </c>
      <c r="BH175" s="140">
        <f t="shared" si="26"/>
        <v>0</v>
      </c>
      <c r="BI175" s="140">
        <f t="shared" si="27"/>
        <v>0</v>
      </c>
      <c r="BJ175" s="2" t="s">
        <v>113</v>
      </c>
      <c r="BK175" s="141">
        <f t="shared" si="28"/>
        <v>0</v>
      </c>
      <c r="BL175" s="2" t="s">
        <v>112</v>
      </c>
      <c r="BM175" s="139" t="s">
        <v>300</v>
      </c>
    </row>
    <row r="176" spans="2:65" s="13" customFormat="1" ht="16.5" customHeight="1">
      <c r="B176" s="127"/>
      <c r="C176" s="142" t="s">
        <v>301</v>
      </c>
      <c r="D176" s="142" t="s">
        <v>176</v>
      </c>
      <c r="E176" s="143" t="s">
        <v>302</v>
      </c>
      <c r="F176" s="144" t="s">
        <v>303</v>
      </c>
      <c r="G176" s="145" t="s">
        <v>251</v>
      </c>
      <c r="H176" s="146">
        <v>3</v>
      </c>
      <c r="I176" s="147">
        <v>0</v>
      </c>
      <c r="J176" s="133">
        <f t="shared" si="29"/>
        <v>0</v>
      </c>
      <c r="K176" s="148"/>
      <c r="L176" s="149"/>
      <c r="M176" s="150" t="s">
        <v>1</v>
      </c>
      <c r="N176" s="151" t="s">
        <v>33</v>
      </c>
      <c r="O176" s="137">
        <v>0</v>
      </c>
      <c r="P176" s="137">
        <f t="shared" si="20"/>
        <v>0</v>
      </c>
      <c r="Q176" s="137">
        <v>0.06</v>
      </c>
      <c r="R176" s="137">
        <f t="shared" si="21"/>
        <v>0.18</v>
      </c>
      <c r="S176" s="137">
        <v>0</v>
      </c>
      <c r="T176" s="138">
        <f t="shared" si="22"/>
        <v>0</v>
      </c>
      <c r="AR176" s="139" t="s">
        <v>139</v>
      </c>
      <c r="AT176" s="139" t="s">
        <v>176</v>
      </c>
      <c r="AU176" s="139" t="s">
        <v>113</v>
      </c>
      <c r="AY176" s="2" t="s">
        <v>106</v>
      </c>
      <c r="BE176" s="140">
        <f t="shared" si="23"/>
        <v>0</v>
      </c>
      <c r="BF176" s="140">
        <f t="shared" si="24"/>
        <v>0</v>
      </c>
      <c r="BG176" s="140">
        <f t="shared" si="25"/>
        <v>0</v>
      </c>
      <c r="BH176" s="140">
        <f t="shared" si="26"/>
        <v>0</v>
      </c>
      <c r="BI176" s="140">
        <f t="shared" si="27"/>
        <v>0</v>
      </c>
      <c r="BJ176" s="2" t="s">
        <v>113</v>
      </c>
      <c r="BK176" s="141">
        <f t="shared" si="28"/>
        <v>0</v>
      </c>
      <c r="BL176" s="2" t="s">
        <v>112</v>
      </c>
      <c r="BM176" s="139" t="s">
        <v>304</v>
      </c>
    </row>
    <row r="177" spans="2:65" s="13" customFormat="1" ht="24.3" customHeight="1">
      <c r="B177" s="127"/>
      <c r="C177" s="128" t="s">
        <v>305</v>
      </c>
      <c r="D177" s="128" t="s">
        <v>108</v>
      </c>
      <c r="E177" s="129" t="s">
        <v>306</v>
      </c>
      <c r="F177" s="130" t="s">
        <v>307</v>
      </c>
      <c r="G177" s="131" t="s">
        <v>251</v>
      </c>
      <c r="H177" s="132">
        <v>6</v>
      </c>
      <c r="I177" s="133">
        <v>0</v>
      </c>
      <c r="J177" s="133">
        <f t="shared" si="29"/>
        <v>0</v>
      </c>
      <c r="K177" s="134"/>
      <c r="L177" s="14"/>
      <c r="M177" s="135" t="s">
        <v>1</v>
      </c>
      <c r="N177" s="136" t="s">
        <v>33</v>
      </c>
      <c r="O177" s="137">
        <v>3.6120000000000001</v>
      </c>
      <c r="P177" s="137">
        <f t="shared" si="20"/>
        <v>21.672000000000001</v>
      </c>
      <c r="Q177" s="137">
        <v>0.41064000000000001</v>
      </c>
      <c r="R177" s="137">
        <f t="shared" si="21"/>
        <v>2.4638400000000003</v>
      </c>
      <c r="S177" s="137">
        <v>0</v>
      </c>
      <c r="T177" s="138">
        <f t="shared" si="22"/>
        <v>0</v>
      </c>
      <c r="AR177" s="139" t="s">
        <v>112</v>
      </c>
      <c r="AT177" s="139" t="s">
        <v>108</v>
      </c>
      <c r="AU177" s="139" t="s">
        <v>113</v>
      </c>
      <c r="AY177" s="2" t="s">
        <v>106</v>
      </c>
      <c r="BE177" s="140">
        <f t="shared" si="23"/>
        <v>0</v>
      </c>
      <c r="BF177" s="140">
        <f t="shared" si="24"/>
        <v>0</v>
      </c>
      <c r="BG177" s="140">
        <f t="shared" si="25"/>
        <v>0</v>
      </c>
      <c r="BH177" s="140">
        <f t="shared" si="26"/>
        <v>0</v>
      </c>
      <c r="BI177" s="140">
        <f t="shared" si="27"/>
        <v>0</v>
      </c>
      <c r="BJ177" s="2" t="s">
        <v>113</v>
      </c>
      <c r="BK177" s="141">
        <f t="shared" si="28"/>
        <v>0</v>
      </c>
      <c r="BL177" s="2" t="s">
        <v>112</v>
      </c>
      <c r="BM177" s="139" t="s">
        <v>308</v>
      </c>
    </row>
    <row r="178" spans="2:65" s="115" customFormat="1" ht="22.95" customHeight="1">
      <c r="B178" s="116"/>
      <c r="D178" s="117" t="s">
        <v>66</v>
      </c>
      <c r="E178" s="125" t="s">
        <v>143</v>
      </c>
      <c r="F178" s="125" t="s">
        <v>309</v>
      </c>
      <c r="J178" s="126">
        <f>BK178</f>
        <v>0</v>
      </c>
      <c r="L178" s="116"/>
      <c r="M178" s="120"/>
      <c r="P178" s="121">
        <f>SUM(P179:P190)</f>
        <v>344.14971100000002</v>
      </c>
      <c r="R178" s="121">
        <f>SUM(R179:R190)</f>
        <v>62.005200000000002</v>
      </c>
      <c r="T178" s="122">
        <f>SUM(T179:T190)</f>
        <v>1.2000000000000002</v>
      </c>
      <c r="AR178" s="117" t="s">
        <v>74</v>
      </c>
      <c r="AT178" s="123" t="s">
        <v>66</v>
      </c>
      <c r="AU178" s="123" t="s">
        <v>74</v>
      </c>
      <c r="AY178" s="117" t="s">
        <v>106</v>
      </c>
      <c r="BK178" s="124">
        <f>SUM(BK179:BK190)</f>
        <v>0</v>
      </c>
    </row>
    <row r="179" spans="2:65" s="13" customFormat="1" ht="24.3" customHeight="1">
      <c r="B179" s="127"/>
      <c r="C179" s="128" t="s">
        <v>310</v>
      </c>
      <c r="D179" s="128" t="s">
        <v>108</v>
      </c>
      <c r="E179" s="129" t="s">
        <v>311</v>
      </c>
      <c r="F179" s="130" t="s">
        <v>312</v>
      </c>
      <c r="G179" s="131" t="s">
        <v>251</v>
      </c>
      <c r="H179" s="132">
        <v>15</v>
      </c>
      <c r="I179" s="133">
        <v>0</v>
      </c>
      <c r="J179" s="133">
        <f>ROUND(I179*H179,2)</f>
        <v>0</v>
      </c>
      <c r="K179" s="134"/>
      <c r="L179" s="14"/>
      <c r="M179" s="135" t="s">
        <v>1</v>
      </c>
      <c r="N179" s="136" t="s">
        <v>33</v>
      </c>
      <c r="O179" s="137">
        <v>0.06</v>
      </c>
      <c r="P179" s="137">
        <f t="shared" ref="P179:P190" si="30">O179*H179</f>
        <v>0.89999999999999991</v>
      </c>
      <c r="Q179" s="137">
        <v>0</v>
      </c>
      <c r="R179" s="137">
        <f t="shared" ref="R179:R190" si="31">Q179*H179</f>
        <v>0</v>
      </c>
      <c r="S179" s="137">
        <v>0</v>
      </c>
      <c r="T179" s="138">
        <f t="shared" ref="T179:T190" si="32">S179*H179</f>
        <v>0</v>
      </c>
      <c r="AR179" s="139" t="s">
        <v>112</v>
      </c>
      <c r="AT179" s="139" t="s">
        <v>108</v>
      </c>
      <c r="AU179" s="139" t="s">
        <v>113</v>
      </c>
      <c r="AY179" s="2" t="s">
        <v>106</v>
      </c>
      <c r="BE179" s="140">
        <f t="shared" ref="BE179:BE190" si="33">IF(N179="základná",J179,0)</f>
        <v>0</v>
      </c>
      <c r="BF179" s="140">
        <f t="shared" ref="BF179:BF190" si="34">IF(N179="znížená",J179,0)</f>
        <v>0</v>
      </c>
      <c r="BG179" s="140">
        <f t="shared" ref="BG179:BG190" si="35">IF(N179="zákl. prenesená",J179,0)</f>
        <v>0</v>
      </c>
      <c r="BH179" s="140">
        <f t="shared" ref="BH179:BH190" si="36">IF(N179="zníž. prenesená",J179,0)</f>
        <v>0</v>
      </c>
      <c r="BI179" s="140">
        <f t="shared" ref="BI179:BI190" si="37">IF(N179="nulová",J179,0)</f>
        <v>0</v>
      </c>
      <c r="BJ179" s="2" t="s">
        <v>113</v>
      </c>
      <c r="BK179" s="141">
        <f t="shared" ref="BK179:BK190" si="38">ROUND(I179*H179,3)</f>
        <v>0</v>
      </c>
      <c r="BL179" s="2" t="s">
        <v>112</v>
      </c>
      <c r="BM179" s="139" t="s">
        <v>313</v>
      </c>
    </row>
    <row r="180" spans="2:65" s="13" customFormat="1" ht="33" customHeight="1">
      <c r="B180" s="127"/>
      <c r="C180" s="142" t="s">
        <v>314</v>
      </c>
      <c r="D180" s="142" t="s">
        <v>176</v>
      </c>
      <c r="E180" s="143" t="s">
        <v>315</v>
      </c>
      <c r="F180" s="144" t="s">
        <v>316</v>
      </c>
      <c r="G180" s="145" t="s">
        <v>251</v>
      </c>
      <c r="H180" s="146">
        <v>450</v>
      </c>
      <c r="I180" s="147">
        <v>0</v>
      </c>
      <c r="J180" s="133">
        <f t="shared" ref="J180:J190" si="39">ROUND(I180*H180,2)</f>
        <v>0</v>
      </c>
      <c r="K180" s="148"/>
      <c r="L180" s="149"/>
      <c r="M180" s="150" t="s">
        <v>1</v>
      </c>
      <c r="N180" s="151" t="s">
        <v>33</v>
      </c>
      <c r="O180" s="137">
        <v>0</v>
      </c>
      <c r="P180" s="137">
        <f t="shared" si="30"/>
        <v>0</v>
      </c>
      <c r="Q180" s="137">
        <v>1.14E-2</v>
      </c>
      <c r="R180" s="137">
        <f t="shared" si="31"/>
        <v>5.13</v>
      </c>
      <c r="S180" s="137">
        <v>0</v>
      </c>
      <c r="T180" s="138">
        <f t="shared" si="32"/>
        <v>0</v>
      </c>
      <c r="AR180" s="139" t="s">
        <v>139</v>
      </c>
      <c r="AT180" s="139" t="s">
        <v>176</v>
      </c>
      <c r="AU180" s="139" t="s">
        <v>113</v>
      </c>
      <c r="AY180" s="2" t="s">
        <v>106</v>
      </c>
      <c r="BE180" s="140">
        <f t="shared" si="33"/>
        <v>0</v>
      </c>
      <c r="BF180" s="140">
        <f t="shared" si="34"/>
        <v>0</v>
      </c>
      <c r="BG180" s="140">
        <f t="shared" si="35"/>
        <v>0</v>
      </c>
      <c r="BH180" s="140">
        <f t="shared" si="36"/>
        <v>0</v>
      </c>
      <c r="BI180" s="140">
        <f t="shared" si="37"/>
        <v>0</v>
      </c>
      <c r="BJ180" s="2" t="s">
        <v>113</v>
      </c>
      <c r="BK180" s="141">
        <f t="shared" si="38"/>
        <v>0</v>
      </c>
      <c r="BL180" s="2" t="s">
        <v>112</v>
      </c>
      <c r="BM180" s="139" t="s">
        <v>317</v>
      </c>
    </row>
    <row r="181" spans="2:65" s="13" customFormat="1" ht="33" customHeight="1">
      <c r="B181" s="127"/>
      <c r="C181" s="128" t="s">
        <v>318</v>
      </c>
      <c r="D181" s="128" t="s">
        <v>108</v>
      </c>
      <c r="E181" s="129" t="s">
        <v>319</v>
      </c>
      <c r="F181" s="130" t="s">
        <v>320</v>
      </c>
      <c r="G181" s="131" t="s">
        <v>124</v>
      </c>
      <c r="H181" s="132">
        <v>240</v>
      </c>
      <c r="I181" s="133">
        <v>0</v>
      </c>
      <c r="J181" s="133">
        <f t="shared" si="39"/>
        <v>0</v>
      </c>
      <c r="K181" s="134"/>
      <c r="L181" s="14"/>
      <c r="M181" s="135" t="s">
        <v>1</v>
      </c>
      <c r="N181" s="136" t="s">
        <v>33</v>
      </c>
      <c r="O181" s="137">
        <v>0.27</v>
      </c>
      <c r="P181" s="137">
        <f t="shared" si="30"/>
        <v>64.800000000000011</v>
      </c>
      <c r="Q181" s="137">
        <v>0.15112999999999999</v>
      </c>
      <c r="R181" s="137">
        <f t="shared" si="31"/>
        <v>36.271199999999993</v>
      </c>
      <c r="S181" s="137">
        <v>0</v>
      </c>
      <c r="T181" s="138">
        <f t="shared" si="32"/>
        <v>0</v>
      </c>
      <c r="AR181" s="139" t="s">
        <v>112</v>
      </c>
      <c r="AT181" s="139" t="s">
        <v>108</v>
      </c>
      <c r="AU181" s="139" t="s">
        <v>113</v>
      </c>
      <c r="AY181" s="2" t="s">
        <v>106</v>
      </c>
      <c r="BE181" s="140">
        <f t="shared" si="33"/>
        <v>0</v>
      </c>
      <c r="BF181" s="140">
        <f t="shared" si="34"/>
        <v>0</v>
      </c>
      <c r="BG181" s="140">
        <f t="shared" si="35"/>
        <v>0</v>
      </c>
      <c r="BH181" s="140">
        <f t="shared" si="36"/>
        <v>0</v>
      </c>
      <c r="BI181" s="140">
        <f t="shared" si="37"/>
        <v>0</v>
      </c>
      <c r="BJ181" s="2" t="s">
        <v>113</v>
      </c>
      <c r="BK181" s="141">
        <f t="shared" si="38"/>
        <v>0</v>
      </c>
      <c r="BL181" s="2" t="s">
        <v>112</v>
      </c>
      <c r="BM181" s="139" t="s">
        <v>321</v>
      </c>
    </row>
    <row r="182" spans="2:65" s="13" customFormat="1" ht="16.5" customHeight="1">
      <c r="B182" s="127"/>
      <c r="C182" s="142" t="s">
        <v>322</v>
      </c>
      <c r="D182" s="142" t="s">
        <v>176</v>
      </c>
      <c r="E182" s="143" t="s">
        <v>323</v>
      </c>
      <c r="F182" s="144" t="s">
        <v>324</v>
      </c>
      <c r="G182" s="145" t="s">
        <v>251</v>
      </c>
      <c r="H182" s="146">
        <v>242.4</v>
      </c>
      <c r="I182" s="147">
        <v>0</v>
      </c>
      <c r="J182" s="133">
        <f t="shared" si="39"/>
        <v>0</v>
      </c>
      <c r="K182" s="148"/>
      <c r="L182" s="149"/>
      <c r="M182" s="150" t="s">
        <v>1</v>
      </c>
      <c r="N182" s="151" t="s">
        <v>33</v>
      </c>
      <c r="O182" s="137">
        <v>0</v>
      </c>
      <c r="P182" s="137">
        <f t="shared" si="30"/>
        <v>0</v>
      </c>
      <c r="Q182" s="137">
        <v>8.5000000000000006E-2</v>
      </c>
      <c r="R182" s="137">
        <f t="shared" si="31"/>
        <v>20.604000000000003</v>
      </c>
      <c r="S182" s="137">
        <v>0</v>
      </c>
      <c r="T182" s="138">
        <f t="shared" si="32"/>
        <v>0</v>
      </c>
      <c r="AR182" s="139" t="s">
        <v>139</v>
      </c>
      <c r="AT182" s="139" t="s">
        <v>176</v>
      </c>
      <c r="AU182" s="139" t="s">
        <v>113</v>
      </c>
      <c r="AY182" s="2" t="s">
        <v>106</v>
      </c>
      <c r="BE182" s="140">
        <f t="shared" si="33"/>
        <v>0</v>
      </c>
      <c r="BF182" s="140">
        <f t="shared" si="34"/>
        <v>0</v>
      </c>
      <c r="BG182" s="140">
        <f t="shared" si="35"/>
        <v>0</v>
      </c>
      <c r="BH182" s="140">
        <f t="shared" si="36"/>
        <v>0</v>
      </c>
      <c r="BI182" s="140">
        <f t="shared" si="37"/>
        <v>0</v>
      </c>
      <c r="BJ182" s="2" t="s">
        <v>113</v>
      </c>
      <c r="BK182" s="141">
        <f t="shared" si="38"/>
        <v>0</v>
      </c>
      <c r="BL182" s="2" t="s">
        <v>112</v>
      </c>
      <c r="BM182" s="139" t="s">
        <v>325</v>
      </c>
    </row>
    <row r="183" spans="2:65" s="13" customFormat="1" ht="24.3" customHeight="1">
      <c r="B183" s="127"/>
      <c r="C183" s="128" t="s">
        <v>326</v>
      </c>
      <c r="D183" s="128" t="s">
        <v>108</v>
      </c>
      <c r="E183" s="129" t="s">
        <v>327</v>
      </c>
      <c r="F183" s="130" t="s">
        <v>328</v>
      </c>
      <c r="G183" s="131" t="s">
        <v>124</v>
      </c>
      <c r="H183" s="132">
        <v>31</v>
      </c>
      <c r="I183" s="133">
        <v>0</v>
      </c>
      <c r="J183" s="133">
        <f t="shared" si="39"/>
        <v>0</v>
      </c>
      <c r="K183" s="134"/>
      <c r="L183" s="14"/>
      <c r="M183" s="135" t="s">
        <v>1</v>
      </c>
      <c r="N183" s="136" t="s">
        <v>33</v>
      </c>
      <c r="O183" s="137">
        <v>0.29499999999999998</v>
      </c>
      <c r="P183" s="137">
        <f t="shared" si="30"/>
        <v>9.1449999999999996</v>
      </c>
      <c r="Q183" s="137">
        <v>0</v>
      </c>
      <c r="R183" s="137">
        <f t="shared" si="31"/>
        <v>0</v>
      </c>
      <c r="S183" s="137">
        <v>0</v>
      </c>
      <c r="T183" s="138">
        <f t="shared" si="32"/>
        <v>0</v>
      </c>
      <c r="AR183" s="139" t="s">
        <v>112</v>
      </c>
      <c r="AT183" s="139" t="s">
        <v>108</v>
      </c>
      <c r="AU183" s="139" t="s">
        <v>113</v>
      </c>
      <c r="AY183" s="2" t="s">
        <v>106</v>
      </c>
      <c r="BE183" s="140">
        <f t="shared" si="33"/>
        <v>0</v>
      </c>
      <c r="BF183" s="140">
        <f t="shared" si="34"/>
        <v>0</v>
      </c>
      <c r="BG183" s="140">
        <f t="shared" si="35"/>
        <v>0</v>
      </c>
      <c r="BH183" s="140">
        <f t="shared" si="36"/>
        <v>0</v>
      </c>
      <c r="BI183" s="140">
        <f t="shared" si="37"/>
        <v>0</v>
      </c>
      <c r="BJ183" s="2" t="s">
        <v>113</v>
      </c>
      <c r="BK183" s="141">
        <f t="shared" si="38"/>
        <v>0</v>
      </c>
      <c r="BL183" s="2" t="s">
        <v>112</v>
      </c>
      <c r="BM183" s="139" t="s">
        <v>329</v>
      </c>
    </row>
    <row r="184" spans="2:65" s="13" customFormat="1" ht="16.5" customHeight="1">
      <c r="B184" s="127"/>
      <c r="C184" s="128" t="s">
        <v>330</v>
      </c>
      <c r="D184" s="128" t="s">
        <v>108</v>
      </c>
      <c r="E184" s="129" t="s">
        <v>331</v>
      </c>
      <c r="F184" s="130" t="s">
        <v>332</v>
      </c>
      <c r="G184" s="131" t="s">
        <v>251</v>
      </c>
      <c r="H184" s="132">
        <v>3</v>
      </c>
      <c r="I184" s="133">
        <v>0</v>
      </c>
      <c r="J184" s="133">
        <f t="shared" si="39"/>
        <v>0</v>
      </c>
      <c r="K184" s="134"/>
      <c r="L184" s="14"/>
      <c r="M184" s="135" t="s">
        <v>1</v>
      </c>
      <c r="N184" s="136" t="s">
        <v>33</v>
      </c>
      <c r="O184" s="137">
        <v>1.486</v>
      </c>
      <c r="P184" s="137">
        <f t="shared" si="30"/>
        <v>4.4580000000000002</v>
      </c>
      <c r="Q184" s="137">
        <v>0</v>
      </c>
      <c r="R184" s="137">
        <f t="shared" si="31"/>
        <v>0</v>
      </c>
      <c r="S184" s="137">
        <v>0.38</v>
      </c>
      <c r="T184" s="138">
        <f t="shared" si="32"/>
        <v>1.1400000000000001</v>
      </c>
      <c r="AR184" s="139" t="s">
        <v>112</v>
      </c>
      <c r="AT184" s="139" t="s">
        <v>108</v>
      </c>
      <c r="AU184" s="139" t="s">
        <v>113</v>
      </c>
      <c r="AY184" s="2" t="s">
        <v>106</v>
      </c>
      <c r="BE184" s="140">
        <f t="shared" si="33"/>
        <v>0</v>
      </c>
      <c r="BF184" s="140">
        <f t="shared" si="34"/>
        <v>0</v>
      </c>
      <c r="BG184" s="140">
        <f t="shared" si="35"/>
        <v>0</v>
      </c>
      <c r="BH184" s="140">
        <f t="shared" si="36"/>
        <v>0</v>
      </c>
      <c r="BI184" s="140">
        <f t="shared" si="37"/>
        <v>0</v>
      </c>
      <c r="BJ184" s="2" t="s">
        <v>113</v>
      </c>
      <c r="BK184" s="141">
        <f t="shared" si="38"/>
        <v>0</v>
      </c>
      <c r="BL184" s="2" t="s">
        <v>112</v>
      </c>
      <c r="BM184" s="139" t="s">
        <v>333</v>
      </c>
    </row>
    <row r="185" spans="2:65" s="13" customFormat="1" ht="24.3" customHeight="1">
      <c r="B185" s="127"/>
      <c r="C185" s="128" t="s">
        <v>334</v>
      </c>
      <c r="D185" s="128" t="s">
        <v>108</v>
      </c>
      <c r="E185" s="129" t="s">
        <v>335</v>
      </c>
      <c r="F185" s="130" t="s">
        <v>336</v>
      </c>
      <c r="G185" s="131" t="s">
        <v>251</v>
      </c>
      <c r="H185" s="132">
        <v>15</v>
      </c>
      <c r="I185" s="133">
        <v>0</v>
      </c>
      <c r="J185" s="133">
        <f t="shared" si="39"/>
        <v>0</v>
      </c>
      <c r="K185" s="134"/>
      <c r="L185" s="14"/>
      <c r="M185" s="135" t="s">
        <v>1</v>
      </c>
      <c r="N185" s="136" t="s">
        <v>33</v>
      </c>
      <c r="O185" s="137">
        <v>0.16500000000000001</v>
      </c>
      <c r="P185" s="137">
        <f t="shared" si="30"/>
        <v>2.4750000000000001</v>
      </c>
      <c r="Q185" s="137">
        <v>0</v>
      </c>
      <c r="R185" s="137">
        <f t="shared" si="31"/>
        <v>0</v>
      </c>
      <c r="S185" s="137">
        <v>4.0000000000000001E-3</v>
      </c>
      <c r="T185" s="138">
        <f t="shared" si="32"/>
        <v>0.06</v>
      </c>
      <c r="AR185" s="139" t="s">
        <v>112</v>
      </c>
      <c r="AT185" s="139" t="s">
        <v>108</v>
      </c>
      <c r="AU185" s="139" t="s">
        <v>113</v>
      </c>
      <c r="AY185" s="2" t="s">
        <v>106</v>
      </c>
      <c r="BE185" s="140">
        <f t="shared" si="33"/>
        <v>0</v>
      </c>
      <c r="BF185" s="140">
        <f t="shared" si="34"/>
        <v>0</v>
      </c>
      <c r="BG185" s="140">
        <f t="shared" si="35"/>
        <v>0</v>
      </c>
      <c r="BH185" s="140">
        <f t="shared" si="36"/>
        <v>0</v>
      </c>
      <c r="BI185" s="140">
        <f t="shared" si="37"/>
        <v>0</v>
      </c>
      <c r="BJ185" s="2" t="s">
        <v>113</v>
      </c>
      <c r="BK185" s="141">
        <f t="shared" si="38"/>
        <v>0</v>
      </c>
      <c r="BL185" s="2" t="s">
        <v>112</v>
      </c>
      <c r="BM185" s="139" t="s">
        <v>337</v>
      </c>
    </row>
    <row r="186" spans="2:65" s="13" customFormat="1" ht="24.3" customHeight="1">
      <c r="B186" s="127"/>
      <c r="C186" s="128" t="s">
        <v>338</v>
      </c>
      <c r="D186" s="128" t="s">
        <v>108</v>
      </c>
      <c r="E186" s="129" t="s">
        <v>339</v>
      </c>
      <c r="F186" s="130" t="s">
        <v>340</v>
      </c>
      <c r="G186" s="131" t="s">
        <v>191</v>
      </c>
      <c r="H186" s="132">
        <v>91.456999999999994</v>
      </c>
      <c r="I186" s="133">
        <v>0</v>
      </c>
      <c r="J186" s="133">
        <f t="shared" si="39"/>
        <v>0</v>
      </c>
      <c r="K186" s="134"/>
      <c r="L186" s="14"/>
      <c r="M186" s="135" t="s">
        <v>1</v>
      </c>
      <c r="N186" s="136" t="s">
        <v>33</v>
      </c>
      <c r="O186" s="137">
        <v>3.1E-2</v>
      </c>
      <c r="P186" s="137">
        <f t="shared" si="30"/>
        <v>2.8351669999999998</v>
      </c>
      <c r="Q186" s="137">
        <v>0</v>
      </c>
      <c r="R186" s="137">
        <f t="shared" si="31"/>
        <v>0</v>
      </c>
      <c r="S186" s="137">
        <v>0</v>
      </c>
      <c r="T186" s="138">
        <f t="shared" si="32"/>
        <v>0</v>
      </c>
      <c r="AR186" s="139" t="s">
        <v>112</v>
      </c>
      <c r="AT186" s="139" t="s">
        <v>108</v>
      </c>
      <c r="AU186" s="139" t="s">
        <v>113</v>
      </c>
      <c r="AY186" s="2" t="s">
        <v>106</v>
      </c>
      <c r="BE186" s="140">
        <f t="shared" si="33"/>
        <v>0</v>
      </c>
      <c r="BF186" s="140">
        <f t="shared" si="34"/>
        <v>0</v>
      </c>
      <c r="BG186" s="140">
        <f t="shared" si="35"/>
        <v>0</v>
      </c>
      <c r="BH186" s="140">
        <f t="shared" si="36"/>
        <v>0</v>
      </c>
      <c r="BI186" s="140">
        <f t="shared" si="37"/>
        <v>0</v>
      </c>
      <c r="BJ186" s="2" t="s">
        <v>113</v>
      </c>
      <c r="BK186" s="141">
        <f t="shared" si="38"/>
        <v>0</v>
      </c>
      <c r="BL186" s="2" t="s">
        <v>112</v>
      </c>
      <c r="BM186" s="139" t="s">
        <v>341</v>
      </c>
    </row>
    <row r="187" spans="2:65" s="13" customFormat="1" ht="24.3" customHeight="1">
      <c r="B187" s="127"/>
      <c r="C187" s="128" t="s">
        <v>342</v>
      </c>
      <c r="D187" s="128" t="s">
        <v>108</v>
      </c>
      <c r="E187" s="129" t="s">
        <v>343</v>
      </c>
      <c r="F187" s="130" t="s">
        <v>344</v>
      </c>
      <c r="G187" s="131" t="s">
        <v>191</v>
      </c>
      <c r="H187" s="132">
        <v>1737.683</v>
      </c>
      <c r="I187" s="133">
        <v>0</v>
      </c>
      <c r="J187" s="133">
        <f t="shared" si="39"/>
        <v>0</v>
      </c>
      <c r="K187" s="134"/>
      <c r="L187" s="14"/>
      <c r="M187" s="135" t="s">
        <v>1</v>
      </c>
      <c r="N187" s="136" t="s">
        <v>33</v>
      </c>
      <c r="O187" s="137">
        <v>6.0000000000000001E-3</v>
      </c>
      <c r="P187" s="137">
        <f t="shared" si="30"/>
        <v>10.426098</v>
      </c>
      <c r="Q187" s="137">
        <v>0</v>
      </c>
      <c r="R187" s="137">
        <f t="shared" si="31"/>
        <v>0</v>
      </c>
      <c r="S187" s="137">
        <v>0</v>
      </c>
      <c r="T187" s="138">
        <f t="shared" si="32"/>
        <v>0</v>
      </c>
      <c r="AR187" s="139" t="s">
        <v>112</v>
      </c>
      <c r="AT187" s="139" t="s">
        <v>108</v>
      </c>
      <c r="AU187" s="139" t="s">
        <v>113</v>
      </c>
      <c r="AY187" s="2" t="s">
        <v>106</v>
      </c>
      <c r="BE187" s="140">
        <f t="shared" si="33"/>
        <v>0</v>
      </c>
      <c r="BF187" s="140">
        <f t="shared" si="34"/>
        <v>0</v>
      </c>
      <c r="BG187" s="140">
        <f t="shared" si="35"/>
        <v>0</v>
      </c>
      <c r="BH187" s="140">
        <f t="shared" si="36"/>
        <v>0</v>
      </c>
      <c r="BI187" s="140">
        <f t="shared" si="37"/>
        <v>0</v>
      </c>
      <c r="BJ187" s="2" t="s">
        <v>113</v>
      </c>
      <c r="BK187" s="141">
        <f t="shared" si="38"/>
        <v>0</v>
      </c>
      <c r="BL187" s="2" t="s">
        <v>112</v>
      </c>
      <c r="BM187" s="139" t="s">
        <v>345</v>
      </c>
    </row>
    <row r="188" spans="2:65" s="13" customFormat="1" ht="24.3" customHeight="1">
      <c r="B188" s="127"/>
      <c r="C188" s="128" t="s">
        <v>346</v>
      </c>
      <c r="D188" s="128" t="s">
        <v>108</v>
      </c>
      <c r="E188" s="129" t="s">
        <v>347</v>
      </c>
      <c r="F188" s="130" t="s">
        <v>348</v>
      </c>
      <c r="G188" s="131" t="s">
        <v>191</v>
      </c>
      <c r="H188" s="132">
        <v>91.456999999999994</v>
      </c>
      <c r="I188" s="133">
        <v>0</v>
      </c>
      <c r="J188" s="133">
        <f t="shared" si="39"/>
        <v>0</v>
      </c>
      <c r="K188" s="134"/>
      <c r="L188" s="14"/>
      <c r="M188" s="135" t="s">
        <v>1</v>
      </c>
      <c r="N188" s="136" t="s">
        <v>33</v>
      </c>
      <c r="O188" s="137">
        <v>0.14899999999999999</v>
      </c>
      <c r="P188" s="137">
        <f t="shared" si="30"/>
        <v>13.627092999999999</v>
      </c>
      <c r="Q188" s="137">
        <v>0</v>
      </c>
      <c r="R188" s="137">
        <f t="shared" si="31"/>
        <v>0</v>
      </c>
      <c r="S188" s="137">
        <v>0</v>
      </c>
      <c r="T188" s="138">
        <f t="shared" si="32"/>
        <v>0</v>
      </c>
      <c r="AR188" s="139" t="s">
        <v>112</v>
      </c>
      <c r="AT188" s="139" t="s">
        <v>108</v>
      </c>
      <c r="AU188" s="139" t="s">
        <v>113</v>
      </c>
      <c r="AY188" s="2" t="s">
        <v>106</v>
      </c>
      <c r="BE188" s="140">
        <f t="shared" si="33"/>
        <v>0</v>
      </c>
      <c r="BF188" s="140">
        <f t="shared" si="34"/>
        <v>0</v>
      </c>
      <c r="BG188" s="140">
        <f t="shared" si="35"/>
        <v>0</v>
      </c>
      <c r="BH188" s="140">
        <f t="shared" si="36"/>
        <v>0</v>
      </c>
      <c r="BI188" s="140">
        <f t="shared" si="37"/>
        <v>0</v>
      </c>
      <c r="BJ188" s="2" t="s">
        <v>113</v>
      </c>
      <c r="BK188" s="141">
        <f t="shared" si="38"/>
        <v>0</v>
      </c>
      <c r="BL188" s="2" t="s">
        <v>112</v>
      </c>
      <c r="BM188" s="139" t="s">
        <v>349</v>
      </c>
    </row>
    <row r="189" spans="2:65" s="13" customFormat="1" ht="16.5" customHeight="1">
      <c r="B189" s="127"/>
      <c r="C189" s="128" t="s">
        <v>350</v>
      </c>
      <c r="D189" s="128" t="s">
        <v>108</v>
      </c>
      <c r="E189" s="129" t="s">
        <v>351</v>
      </c>
      <c r="F189" s="130" t="s">
        <v>352</v>
      </c>
      <c r="G189" s="131" t="s">
        <v>191</v>
      </c>
      <c r="H189" s="132">
        <v>91.397000000000006</v>
      </c>
      <c r="I189" s="133">
        <v>0</v>
      </c>
      <c r="J189" s="133">
        <f t="shared" si="39"/>
        <v>0</v>
      </c>
      <c r="K189" s="134"/>
      <c r="L189" s="14"/>
      <c r="M189" s="135" t="s">
        <v>1</v>
      </c>
      <c r="N189" s="136" t="s">
        <v>33</v>
      </c>
      <c r="O189" s="137">
        <v>0.749</v>
      </c>
      <c r="P189" s="137">
        <f t="shared" si="30"/>
        <v>68.456353000000007</v>
      </c>
      <c r="Q189" s="137">
        <v>0</v>
      </c>
      <c r="R189" s="137">
        <f t="shared" si="31"/>
        <v>0</v>
      </c>
      <c r="S189" s="137">
        <v>0</v>
      </c>
      <c r="T189" s="138">
        <f t="shared" si="32"/>
        <v>0</v>
      </c>
      <c r="AR189" s="139" t="s">
        <v>112</v>
      </c>
      <c r="AT189" s="139" t="s">
        <v>108</v>
      </c>
      <c r="AU189" s="139" t="s">
        <v>113</v>
      </c>
      <c r="AY189" s="2" t="s">
        <v>106</v>
      </c>
      <c r="BE189" s="140">
        <f t="shared" si="33"/>
        <v>0</v>
      </c>
      <c r="BF189" s="140">
        <f t="shared" si="34"/>
        <v>0</v>
      </c>
      <c r="BG189" s="140">
        <f t="shared" si="35"/>
        <v>0</v>
      </c>
      <c r="BH189" s="140">
        <f t="shared" si="36"/>
        <v>0</v>
      </c>
      <c r="BI189" s="140">
        <f t="shared" si="37"/>
        <v>0</v>
      </c>
      <c r="BJ189" s="2" t="s">
        <v>113</v>
      </c>
      <c r="BK189" s="141">
        <f t="shared" si="38"/>
        <v>0</v>
      </c>
      <c r="BL189" s="2" t="s">
        <v>112</v>
      </c>
      <c r="BM189" s="139" t="s">
        <v>353</v>
      </c>
    </row>
    <row r="190" spans="2:65" s="13" customFormat="1" ht="16.5" customHeight="1">
      <c r="B190" s="127"/>
      <c r="C190" s="128" t="s">
        <v>354</v>
      </c>
      <c r="D190" s="128" t="s">
        <v>108</v>
      </c>
      <c r="E190" s="129" t="s">
        <v>355</v>
      </c>
      <c r="F190" s="130" t="s">
        <v>356</v>
      </c>
      <c r="G190" s="131" t="s">
        <v>129</v>
      </c>
      <c r="H190" s="132">
        <v>223</v>
      </c>
      <c r="I190" s="133">
        <v>0</v>
      </c>
      <c r="J190" s="133">
        <f t="shared" si="39"/>
        <v>0</v>
      </c>
      <c r="K190" s="134"/>
      <c r="L190" s="14"/>
      <c r="M190" s="135" t="s">
        <v>1</v>
      </c>
      <c r="N190" s="136" t="s">
        <v>33</v>
      </c>
      <c r="O190" s="137">
        <v>0.749</v>
      </c>
      <c r="P190" s="137">
        <f t="shared" si="30"/>
        <v>167.02699999999999</v>
      </c>
      <c r="Q190" s="137">
        <v>0</v>
      </c>
      <c r="R190" s="137">
        <f t="shared" si="31"/>
        <v>0</v>
      </c>
      <c r="S190" s="137">
        <v>0</v>
      </c>
      <c r="T190" s="138">
        <f t="shared" si="32"/>
        <v>0</v>
      </c>
      <c r="AR190" s="139" t="s">
        <v>112</v>
      </c>
      <c r="AT190" s="139" t="s">
        <v>108</v>
      </c>
      <c r="AU190" s="139" t="s">
        <v>113</v>
      </c>
      <c r="AY190" s="2" t="s">
        <v>106</v>
      </c>
      <c r="BE190" s="140">
        <f t="shared" si="33"/>
        <v>0</v>
      </c>
      <c r="BF190" s="140">
        <f t="shared" si="34"/>
        <v>0</v>
      </c>
      <c r="BG190" s="140">
        <f t="shared" si="35"/>
        <v>0</v>
      </c>
      <c r="BH190" s="140">
        <f t="shared" si="36"/>
        <v>0</v>
      </c>
      <c r="BI190" s="140">
        <f t="shared" si="37"/>
        <v>0</v>
      </c>
      <c r="BJ190" s="2" t="s">
        <v>113</v>
      </c>
      <c r="BK190" s="141">
        <f t="shared" si="38"/>
        <v>0</v>
      </c>
      <c r="BL190" s="2" t="s">
        <v>112</v>
      </c>
      <c r="BM190" s="139" t="s">
        <v>357</v>
      </c>
    </row>
    <row r="191" spans="2:65" s="115" customFormat="1" ht="22.95" customHeight="1">
      <c r="B191" s="116"/>
      <c r="D191" s="117" t="s">
        <v>66</v>
      </c>
      <c r="E191" s="125" t="s">
        <v>358</v>
      </c>
      <c r="F191" s="125" t="s">
        <v>359</v>
      </c>
      <c r="J191" s="126">
        <f>BK191</f>
        <v>0</v>
      </c>
      <c r="L191" s="116"/>
      <c r="M191" s="120"/>
      <c r="P191" s="121">
        <f>P192</f>
        <v>34.773561000000001</v>
      </c>
      <c r="R191" s="121">
        <f>R192</f>
        <v>0</v>
      </c>
      <c r="T191" s="122">
        <f>T192</f>
        <v>0</v>
      </c>
      <c r="AR191" s="117" t="s">
        <v>74</v>
      </c>
      <c r="AT191" s="123" t="s">
        <v>66</v>
      </c>
      <c r="AU191" s="123" t="s">
        <v>74</v>
      </c>
      <c r="AY191" s="117" t="s">
        <v>106</v>
      </c>
      <c r="BK191" s="124">
        <f>BK192</f>
        <v>0</v>
      </c>
    </row>
    <row r="192" spans="2:65" s="13" customFormat="1" ht="33" customHeight="1">
      <c r="B192" s="127"/>
      <c r="C192" s="128" t="s">
        <v>360</v>
      </c>
      <c r="D192" s="128" t="s">
        <v>108</v>
      </c>
      <c r="E192" s="129" t="s">
        <v>361</v>
      </c>
      <c r="F192" s="130" t="s">
        <v>362</v>
      </c>
      <c r="G192" s="131" t="s">
        <v>191</v>
      </c>
      <c r="H192" s="132">
        <v>739.86300000000006</v>
      </c>
      <c r="I192" s="133">
        <v>0</v>
      </c>
      <c r="J192" s="133">
        <f>ROUND(I192*H192,2)</f>
        <v>0</v>
      </c>
      <c r="K192" s="134"/>
      <c r="L192" s="14"/>
      <c r="M192" s="135" t="s">
        <v>1</v>
      </c>
      <c r="N192" s="136" t="s">
        <v>33</v>
      </c>
      <c r="O192" s="137">
        <v>4.7E-2</v>
      </c>
      <c r="P192" s="137">
        <f>O192*H192</f>
        <v>34.773561000000001</v>
      </c>
      <c r="Q192" s="137">
        <v>0</v>
      </c>
      <c r="R192" s="137">
        <f>Q192*H192</f>
        <v>0</v>
      </c>
      <c r="S192" s="137">
        <v>0</v>
      </c>
      <c r="T192" s="138">
        <f>S192*H192</f>
        <v>0</v>
      </c>
      <c r="AR192" s="139" t="s">
        <v>112</v>
      </c>
      <c r="AT192" s="139" t="s">
        <v>108</v>
      </c>
      <c r="AU192" s="139" t="s">
        <v>113</v>
      </c>
      <c r="AY192" s="2" t="s">
        <v>106</v>
      </c>
      <c r="BE192" s="140">
        <f>IF(N192="základná",J192,0)</f>
        <v>0</v>
      </c>
      <c r="BF192" s="140">
        <f>IF(N192="znížená",J192,0)</f>
        <v>0</v>
      </c>
      <c r="BG192" s="140">
        <f>IF(N192="zákl. prenesená",J192,0)</f>
        <v>0</v>
      </c>
      <c r="BH192" s="140">
        <f>IF(N192="zníž. prenesená",J192,0)</f>
        <v>0</v>
      </c>
      <c r="BI192" s="140">
        <f>IF(N192="nulová",J192,0)</f>
        <v>0</v>
      </c>
      <c r="BJ192" s="2" t="s">
        <v>113</v>
      </c>
      <c r="BK192" s="141">
        <f>ROUND(I192*H192,3)</f>
        <v>0</v>
      </c>
      <c r="BL192" s="2" t="s">
        <v>112</v>
      </c>
      <c r="BM192" s="139" t="s">
        <v>363</v>
      </c>
    </row>
    <row r="193" spans="2:65" s="115" customFormat="1" ht="25.95" customHeight="1">
      <c r="B193" s="116"/>
      <c r="D193" s="117" t="s">
        <v>66</v>
      </c>
      <c r="E193" s="118" t="s">
        <v>364</v>
      </c>
      <c r="F193" s="118" t="s">
        <v>365</v>
      </c>
      <c r="J193" s="119">
        <f>BK193</f>
        <v>0</v>
      </c>
      <c r="L193" s="116"/>
      <c r="M193" s="120"/>
      <c r="P193" s="121">
        <f>SUM(P194:P196)</f>
        <v>0</v>
      </c>
      <c r="R193" s="121">
        <f>SUM(R194:R196)</f>
        <v>0</v>
      </c>
      <c r="T193" s="122">
        <f>SUM(T194:T196)</f>
        <v>0</v>
      </c>
      <c r="AR193" s="117" t="s">
        <v>126</v>
      </c>
      <c r="AT193" s="123" t="s">
        <v>66</v>
      </c>
      <c r="AU193" s="123" t="s">
        <v>67</v>
      </c>
      <c r="AY193" s="117" t="s">
        <v>106</v>
      </c>
      <c r="BK193" s="124">
        <f>SUM(BK194:BK196)</f>
        <v>0</v>
      </c>
    </row>
    <row r="194" spans="2:65" s="13" customFormat="1" ht="24.3" customHeight="1">
      <c r="B194" s="127"/>
      <c r="C194" s="128" t="s">
        <v>366</v>
      </c>
      <c r="D194" s="128" t="s">
        <v>108</v>
      </c>
      <c r="E194" s="129" t="s">
        <v>367</v>
      </c>
      <c r="F194" s="130" t="s">
        <v>368</v>
      </c>
      <c r="G194" s="131" t="s">
        <v>369</v>
      </c>
      <c r="H194" s="132">
        <v>1</v>
      </c>
      <c r="I194" s="133">
        <v>0</v>
      </c>
      <c r="J194" s="133">
        <f>ROUND(I194*H194,2)</f>
        <v>0</v>
      </c>
      <c r="K194" s="134"/>
      <c r="L194" s="14"/>
      <c r="M194" s="135" t="s">
        <v>1</v>
      </c>
      <c r="N194" s="136" t="s">
        <v>33</v>
      </c>
      <c r="O194" s="137">
        <v>0</v>
      </c>
      <c r="P194" s="137">
        <f>O194*H194</f>
        <v>0</v>
      </c>
      <c r="Q194" s="137">
        <v>0</v>
      </c>
      <c r="R194" s="137">
        <f>Q194*H194</f>
        <v>0</v>
      </c>
      <c r="S194" s="137">
        <v>0</v>
      </c>
      <c r="T194" s="138">
        <f>S194*H194</f>
        <v>0</v>
      </c>
      <c r="AR194" s="139" t="s">
        <v>370</v>
      </c>
      <c r="AT194" s="139" t="s">
        <v>108</v>
      </c>
      <c r="AU194" s="139" t="s">
        <v>74</v>
      </c>
      <c r="AY194" s="2" t="s">
        <v>106</v>
      </c>
      <c r="BE194" s="140">
        <f>IF(N194="základná",J194,0)</f>
        <v>0</v>
      </c>
      <c r="BF194" s="140">
        <f>IF(N194="znížená",J194,0)</f>
        <v>0</v>
      </c>
      <c r="BG194" s="140">
        <f>IF(N194="zákl. prenesená",J194,0)</f>
        <v>0</v>
      </c>
      <c r="BH194" s="140">
        <f>IF(N194="zníž. prenesená",J194,0)</f>
        <v>0</v>
      </c>
      <c r="BI194" s="140">
        <f>IF(N194="nulová",J194,0)</f>
        <v>0</v>
      </c>
      <c r="BJ194" s="2" t="s">
        <v>113</v>
      </c>
      <c r="BK194" s="141">
        <f>ROUND(I194*H194,3)</f>
        <v>0</v>
      </c>
      <c r="BL194" s="2" t="s">
        <v>370</v>
      </c>
      <c r="BM194" s="139" t="s">
        <v>371</v>
      </c>
    </row>
    <row r="195" spans="2:65" s="13" customFormat="1" ht="44.25" customHeight="1">
      <c r="B195" s="127"/>
      <c r="C195" s="128" t="s">
        <v>372</v>
      </c>
      <c r="D195" s="128" t="s">
        <v>108</v>
      </c>
      <c r="E195" s="129" t="s">
        <v>373</v>
      </c>
      <c r="F195" s="130" t="s">
        <v>374</v>
      </c>
      <c r="G195" s="131" t="s">
        <v>369</v>
      </c>
      <c r="H195" s="132">
        <v>1</v>
      </c>
      <c r="I195" s="133">
        <v>0</v>
      </c>
      <c r="J195" s="133">
        <f t="shared" ref="J195:J196" si="40">ROUND(I195*H195,2)</f>
        <v>0</v>
      </c>
      <c r="K195" s="134"/>
      <c r="L195" s="14"/>
      <c r="M195" s="135" t="s">
        <v>1</v>
      </c>
      <c r="N195" s="136" t="s">
        <v>33</v>
      </c>
      <c r="O195" s="137">
        <v>0</v>
      </c>
      <c r="P195" s="137">
        <f>O195*H195</f>
        <v>0</v>
      </c>
      <c r="Q195" s="137">
        <v>0</v>
      </c>
      <c r="R195" s="137">
        <f>Q195*H195</f>
        <v>0</v>
      </c>
      <c r="S195" s="137">
        <v>0</v>
      </c>
      <c r="T195" s="138">
        <f>S195*H195</f>
        <v>0</v>
      </c>
      <c r="AR195" s="139" t="s">
        <v>370</v>
      </c>
      <c r="AT195" s="139" t="s">
        <v>108</v>
      </c>
      <c r="AU195" s="139" t="s">
        <v>74</v>
      </c>
      <c r="AY195" s="2" t="s">
        <v>106</v>
      </c>
      <c r="BE195" s="140">
        <f>IF(N195="základná",J195,0)</f>
        <v>0</v>
      </c>
      <c r="BF195" s="140">
        <f>IF(N195="znížená",J195,0)</f>
        <v>0</v>
      </c>
      <c r="BG195" s="140">
        <f>IF(N195="zákl. prenesená",J195,0)</f>
        <v>0</v>
      </c>
      <c r="BH195" s="140">
        <f>IF(N195="zníž. prenesená",J195,0)</f>
        <v>0</v>
      </c>
      <c r="BI195" s="140">
        <f>IF(N195="nulová",J195,0)</f>
        <v>0</v>
      </c>
      <c r="BJ195" s="2" t="s">
        <v>113</v>
      </c>
      <c r="BK195" s="141">
        <f>ROUND(I195*H195,3)</f>
        <v>0</v>
      </c>
      <c r="BL195" s="2" t="s">
        <v>370</v>
      </c>
      <c r="BM195" s="139" t="s">
        <v>375</v>
      </c>
    </row>
    <row r="196" spans="2:65" s="13" customFormat="1" ht="16.5" customHeight="1">
      <c r="B196" s="127"/>
      <c r="C196" s="128" t="s">
        <v>376</v>
      </c>
      <c r="D196" s="128" t="s">
        <v>108</v>
      </c>
      <c r="E196" s="129" t="s">
        <v>377</v>
      </c>
      <c r="F196" s="130" t="s">
        <v>378</v>
      </c>
      <c r="G196" s="131" t="s">
        <v>369</v>
      </c>
      <c r="H196" s="132">
        <v>1</v>
      </c>
      <c r="I196" s="133">
        <v>0</v>
      </c>
      <c r="J196" s="133">
        <f t="shared" si="40"/>
        <v>0</v>
      </c>
      <c r="K196" s="134"/>
      <c r="L196" s="14"/>
      <c r="M196" s="152" t="s">
        <v>1</v>
      </c>
      <c r="N196" s="153" t="s">
        <v>33</v>
      </c>
      <c r="O196" s="154">
        <v>0</v>
      </c>
      <c r="P196" s="154">
        <f>O196*H196</f>
        <v>0</v>
      </c>
      <c r="Q196" s="154">
        <v>0</v>
      </c>
      <c r="R196" s="154">
        <f>Q196*H196</f>
        <v>0</v>
      </c>
      <c r="S196" s="154">
        <v>0</v>
      </c>
      <c r="T196" s="155">
        <f>S196*H196</f>
        <v>0</v>
      </c>
      <c r="AR196" s="139" t="s">
        <v>370</v>
      </c>
      <c r="AT196" s="139" t="s">
        <v>108</v>
      </c>
      <c r="AU196" s="139" t="s">
        <v>74</v>
      </c>
      <c r="AY196" s="2" t="s">
        <v>106</v>
      </c>
      <c r="BE196" s="140">
        <f>IF(N196="základná",J196,0)</f>
        <v>0</v>
      </c>
      <c r="BF196" s="140">
        <f>IF(N196="znížená",J196,0)</f>
        <v>0</v>
      </c>
      <c r="BG196" s="140">
        <f>IF(N196="zákl. prenesená",J196,0)</f>
        <v>0</v>
      </c>
      <c r="BH196" s="140">
        <f>IF(N196="zníž. prenesená",J196,0)</f>
        <v>0</v>
      </c>
      <c r="BI196" s="140">
        <f>IF(N196="nulová",J196,0)</f>
        <v>0</v>
      </c>
      <c r="BJ196" s="2" t="s">
        <v>113</v>
      </c>
      <c r="BK196" s="141">
        <f>ROUND(I196*H196,3)</f>
        <v>0</v>
      </c>
      <c r="BL196" s="2" t="s">
        <v>370</v>
      </c>
      <c r="BM196" s="139" t="s">
        <v>379</v>
      </c>
    </row>
    <row r="197" spans="2:65" s="13" customFormat="1" ht="7.05" customHeight="1">
      <c r="B197" s="29"/>
      <c r="C197" s="30"/>
      <c r="D197" s="30"/>
      <c r="E197" s="30"/>
      <c r="F197" s="30"/>
      <c r="G197" s="30"/>
      <c r="H197" s="30"/>
      <c r="I197" s="30"/>
      <c r="J197" s="30"/>
      <c r="K197" s="30"/>
      <c r="L197" s="14"/>
    </row>
  </sheetData>
  <sheetProtection algorithmName="SHA-512" hashValue="wjaKuUpW4QgitpqTaQLKYdobRo/sC+tjYwXVPEltjvD/vuOWWY9jXRpiUFwE6e0ZHKuJUCUPw3MOCbOSeM9fnA==" saltValue="22gBbQSEKRz7mxyigP0hLQ==" spinCount="100000" sheet="1" objects="1" scenarios="1"/>
  <autoFilter ref="C123:K196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46" workbookViewId="0">
      <selection activeCell="AG95" sqref="AG95:AM95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71093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</cols>
  <sheetData>
    <row r="1" spans="1:74">
      <c r="A1" s="1" t="s">
        <v>0</v>
      </c>
      <c r="AZ1" s="1" t="s">
        <v>1</v>
      </c>
      <c r="BA1" s="1" t="s">
        <v>2</v>
      </c>
      <c r="BB1" s="1" t="s">
        <v>1</v>
      </c>
      <c r="BT1" s="1"/>
      <c r="BU1" s="1" t="s">
        <v>3</v>
      </c>
      <c r="BV1" s="1" t="s">
        <v>380</v>
      </c>
    </row>
    <row r="2" spans="1:74" ht="37.049999999999997" customHeight="1">
      <c r="AR2" s="281" t="s">
        <v>4</v>
      </c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S2" s="2"/>
      <c r="BT2" s="2"/>
    </row>
    <row r="3" spans="1:74" ht="7.0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/>
      <c r="BT3" s="2"/>
    </row>
    <row r="4" spans="1:74" ht="25.05" customHeight="1">
      <c r="B4" s="5"/>
      <c r="D4" s="6" t="s">
        <v>7</v>
      </c>
      <c r="AR4" s="5"/>
      <c r="AS4" s="7" t="s">
        <v>8</v>
      </c>
      <c r="BS4" s="2"/>
    </row>
    <row r="5" spans="1:74" ht="12" customHeight="1">
      <c r="B5" s="5"/>
      <c r="D5" s="8" t="s">
        <v>9</v>
      </c>
      <c r="K5" s="283" t="s">
        <v>381</v>
      </c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R5" s="5"/>
      <c r="BS5" s="2"/>
    </row>
    <row r="6" spans="1:74" ht="37.049999999999997" customHeight="1">
      <c r="B6" s="5"/>
      <c r="D6" s="9" t="s">
        <v>11</v>
      </c>
      <c r="K6" s="284" t="s">
        <v>382</v>
      </c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R6" s="5"/>
      <c r="BS6" s="2"/>
    </row>
    <row r="7" spans="1:74" ht="12" customHeight="1">
      <c r="B7" s="5"/>
      <c r="D7" s="10" t="s">
        <v>13</v>
      </c>
      <c r="K7" s="11" t="s">
        <v>1</v>
      </c>
      <c r="AK7" s="10" t="s">
        <v>14</v>
      </c>
      <c r="AN7" s="11" t="s">
        <v>1</v>
      </c>
      <c r="AR7" s="5"/>
      <c r="BS7" s="2"/>
    </row>
    <row r="8" spans="1:74" ht="12" customHeight="1">
      <c r="B8" s="5"/>
      <c r="D8" s="10" t="s">
        <v>15</v>
      </c>
      <c r="K8" s="11" t="s">
        <v>16</v>
      </c>
      <c r="AK8" s="10" t="s">
        <v>17</v>
      </c>
      <c r="AN8" s="11"/>
      <c r="AR8" s="5"/>
      <c r="BS8" s="2"/>
    </row>
    <row r="9" spans="1:74" ht="14.55" customHeight="1">
      <c r="B9" s="5"/>
      <c r="AR9" s="5"/>
      <c r="BS9" s="2"/>
    </row>
    <row r="10" spans="1:74" ht="12" customHeight="1">
      <c r="B10" s="5"/>
      <c r="D10" s="10" t="s">
        <v>18</v>
      </c>
      <c r="AK10" s="10" t="s">
        <v>19</v>
      </c>
      <c r="AN10" s="11" t="s">
        <v>1</v>
      </c>
      <c r="AR10" s="5"/>
      <c r="BS10" s="2"/>
    </row>
    <row r="11" spans="1:74" ht="18.45" customHeight="1">
      <c r="B11" s="5"/>
      <c r="E11" s="11" t="s">
        <v>16</v>
      </c>
      <c r="AK11" s="10" t="s">
        <v>20</v>
      </c>
      <c r="AN11" s="11" t="s">
        <v>1</v>
      </c>
      <c r="AR11" s="5"/>
      <c r="BS11" s="2"/>
    </row>
    <row r="12" spans="1:74" ht="7.05" customHeight="1">
      <c r="B12" s="5"/>
      <c r="AR12" s="5"/>
      <c r="BS12" s="2"/>
    </row>
    <row r="13" spans="1:74" ht="12" customHeight="1">
      <c r="B13" s="5"/>
      <c r="D13" s="10" t="s">
        <v>21</v>
      </c>
      <c r="AK13" s="10" t="s">
        <v>19</v>
      </c>
      <c r="AN13" s="11" t="s">
        <v>1</v>
      </c>
      <c r="AR13" s="5"/>
      <c r="BS13" s="2"/>
    </row>
    <row r="14" spans="1:74" ht="13.2">
      <c r="B14" s="5"/>
      <c r="E14" s="11" t="s">
        <v>16</v>
      </c>
      <c r="AK14" s="10" t="s">
        <v>20</v>
      </c>
      <c r="AN14" s="11" t="s">
        <v>1</v>
      </c>
      <c r="AR14" s="5"/>
      <c r="BS14" s="2"/>
    </row>
    <row r="15" spans="1:74" ht="7.05" customHeight="1">
      <c r="B15" s="5"/>
      <c r="AR15" s="5"/>
      <c r="BS15" s="2"/>
    </row>
    <row r="16" spans="1:74" ht="12" customHeight="1">
      <c r="B16" s="5"/>
      <c r="D16" s="10" t="s">
        <v>22</v>
      </c>
      <c r="AK16" s="10" t="s">
        <v>19</v>
      </c>
      <c r="AN16" s="11" t="s">
        <v>1</v>
      </c>
      <c r="AR16" s="5"/>
      <c r="BS16" s="2"/>
    </row>
    <row r="17" spans="2:71" ht="18.45" customHeight="1">
      <c r="B17" s="5"/>
      <c r="E17" s="11" t="s">
        <v>16</v>
      </c>
      <c r="AK17" s="10" t="s">
        <v>20</v>
      </c>
      <c r="AN17" s="11" t="s">
        <v>1</v>
      </c>
      <c r="AR17" s="5"/>
      <c r="BS17" s="2"/>
    </row>
    <row r="18" spans="2:71" ht="7.05" customHeight="1">
      <c r="B18" s="5"/>
      <c r="AR18" s="5"/>
      <c r="BS18" s="2"/>
    </row>
    <row r="19" spans="2:71" ht="12" customHeight="1">
      <c r="B19" s="5"/>
      <c r="D19" s="10" t="s">
        <v>25</v>
      </c>
      <c r="AK19" s="10" t="s">
        <v>19</v>
      </c>
      <c r="AN19" s="11" t="s">
        <v>1</v>
      </c>
      <c r="AR19" s="5"/>
      <c r="BS19" s="2"/>
    </row>
    <row r="20" spans="2:71" ht="18.45" customHeight="1">
      <c r="B20" s="5"/>
      <c r="E20" s="11" t="s">
        <v>16</v>
      </c>
      <c r="AK20" s="10" t="s">
        <v>20</v>
      </c>
      <c r="AN20" s="11" t="s">
        <v>1</v>
      </c>
      <c r="AR20" s="5"/>
      <c r="BS20" s="2"/>
    </row>
    <row r="21" spans="2:71" ht="7.05" customHeight="1">
      <c r="B21" s="5"/>
      <c r="AR21" s="5"/>
    </row>
    <row r="22" spans="2:71" ht="12" customHeight="1">
      <c r="B22" s="5"/>
      <c r="D22" s="10" t="s">
        <v>26</v>
      </c>
      <c r="AR22" s="5"/>
    </row>
    <row r="23" spans="2:71" ht="16.5" customHeight="1">
      <c r="B23" s="5"/>
      <c r="E23" s="285" t="s">
        <v>1</v>
      </c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R23" s="5"/>
    </row>
    <row r="24" spans="2:71" ht="7.05" customHeight="1">
      <c r="B24" s="5"/>
      <c r="AR24" s="5"/>
    </row>
    <row r="25" spans="2:71" ht="7.05" customHeight="1">
      <c r="B25" s="5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R25" s="5"/>
    </row>
    <row r="26" spans="2:71" s="13" customFormat="1" ht="25.95" customHeight="1">
      <c r="B26" s="14"/>
      <c r="D26" s="15" t="s">
        <v>27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286">
        <f>ROUND(AG94,2)</f>
        <v>0</v>
      </c>
      <c r="AL26" s="287"/>
      <c r="AM26" s="287"/>
      <c r="AN26" s="287"/>
      <c r="AO26" s="287"/>
      <c r="AR26" s="14"/>
    </row>
    <row r="27" spans="2:71" s="13" customFormat="1" ht="7.05" customHeight="1">
      <c r="B27" s="14"/>
      <c r="AR27" s="14"/>
    </row>
    <row r="28" spans="2:71" s="13" customFormat="1" ht="13.2">
      <c r="B28" s="14"/>
      <c r="L28" s="280" t="s">
        <v>28</v>
      </c>
      <c r="M28" s="280"/>
      <c r="N28" s="280"/>
      <c r="O28" s="280"/>
      <c r="P28" s="280"/>
      <c r="W28" s="280" t="s">
        <v>29</v>
      </c>
      <c r="X28" s="280"/>
      <c r="Y28" s="280"/>
      <c r="Z28" s="280"/>
      <c r="AA28" s="280"/>
      <c r="AB28" s="280"/>
      <c r="AC28" s="280"/>
      <c r="AD28" s="280"/>
      <c r="AE28" s="280"/>
      <c r="AK28" s="280" t="s">
        <v>30</v>
      </c>
      <c r="AL28" s="280"/>
      <c r="AM28" s="280"/>
      <c r="AN28" s="280"/>
      <c r="AO28" s="280"/>
      <c r="AR28" s="14"/>
    </row>
    <row r="29" spans="2:71" s="17" customFormat="1" ht="14.55" customHeight="1">
      <c r="B29" s="18"/>
      <c r="D29" s="10" t="s">
        <v>31</v>
      </c>
      <c r="F29" s="19" t="s">
        <v>32</v>
      </c>
      <c r="L29" s="288">
        <v>0.2</v>
      </c>
      <c r="M29" s="289"/>
      <c r="N29" s="289"/>
      <c r="O29" s="289"/>
      <c r="P29" s="289"/>
      <c r="Q29" s="20"/>
      <c r="R29" s="20"/>
      <c r="S29" s="20"/>
      <c r="T29" s="20"/>
      <c r="U29" s="20"/>
      <c r="V29" s="20"/>
      <c r="W29" s="290">
        <f>ROUND(AZ94, 2)</f>
        <v>0</v>
      </c>
      <c r="X29" s="289"/>
      <c r="Y29" s="289"/>
      <c r="Z29" s="289"/>
      <c r="AA29" s="289"/>
      <c r="AB29" s="289"/>
      <c r="AC29" s="289"/>
      <c r="AD29" s="289"/>
      <c r="AE29" s="289"/>
      <c r="AF29" s="20"/>
      <c r="AG29" s="20"/>
      <c r="AH29" s="20"/>
      <c r="AI29" s="20"/>
      <c r="AJ29" s="20"/>
      <c r="AK29" s="290">
        <f>ROUND(AV94, 2)</f>
        <v>0</v>
      </c>
      <c r="AL29" s="289"/>
      <c r="AM29" s="289"/>
      <c r="AN29" s="289"/>
      <c r="AO29" s="289"/>
      <c r="AP29" s="20"/>
      <c r="AQ29" s="20"/>
      <c r="AR29" s="21"/>
      <c r="AS29" s="20"/>
      <c r="AT29" s="20"/>
      <c r="AU29" s="20"/>
      <c r="AV29" s="20"/>
      <c r="AW29" s="20"/>
      <c r="AX29" s="20"/>
      <c r="AY29" s="20"/>
      <c r="AZ29" s="20"/>
    </row>
    <row r="30" spans="2:71" s="17" customFormat="1" ht="14.55" customHeight="1">
      <c r="B30" s="18"/>
      <c r="F30" s="19" t="s">
        <v>33</v>
      </c>
      <c r="L30" s="291">
        <v>0.2</v>
      </c>
      <c r="M30" s="292"/>
      <c r="N30" s="292"/>
      <c r="O30" s="292"/>
      <c r="P30" s="292"/>
      <c r="W30" s="293">
        <f>ROUND(BA94, 2)</f>
        <v>0</v>
      </c>
      <c r="X30" s="292"/>
      <c r="Y30" s="292"/>
      <c r="Z30" s="292"/>
      <c r="AA30" s="292"/>
      <c r="AB30" s="292"/>
      <c r="AC30" s="292"/>
      <c r="AD30" s="292"/>
      <c r="AE30" s="292"/>
      <c r="AK30" s="293">
        <f>ROUND(AW94, 2)</f>
        <v>0</v>
      </c>
      <c r="AL30" s="292"/>
      <c r="AM30" s="292"/>
      <c r="AN30" s="292"/>
      <c r="AO30" s="292"/>
      <c r="AR30" s="18"/>
    </row>
    <row r="31" spans="2:71" s="17" customFormat="1" ht="14.55" hidden="1" customHeight="1">
      <c r="B31" s="18"/>
      <c r="F31" s="10" t="s">
        <v>34</v>
      </c>
      <c r="L31" s="291">
        <v>0.2</v>
      </c>
      <c r="M31" s="292"/>
      <c r="N31" s="292"/>
      <c r="O31" s="292"/>
      <c r="P31" s="292"/>
      <c r="W31" s="293">
        <f>ROUND(BB94, 2)</f>
        <v>0</v>
      </c>
      <c r="X31" s="292"/>
      <c r="Y31" s="292"/>
      <c r="Z31" s="292"/>
      <c r="AA31" s="292"/>
      <c r="AB31" s="292"/>
      <c r="AC31" s="292"/>
      <c r="AD31" s="292"/>
      <c r="AE31" s="292"/>
      <c r="AK31" s="293">
        <v>0</v>
      </c>
      <c r="AL31" s="292"/>
      <c r="AM31" s="292"/>
      <c r="AN31" s="292"/>
      <c r="AO31" s="292"/>
      <c r="AR31" s="18"/>
    </row>
    <row r="32" spans="2:71" s="17" customFormat="1" ht="14.55" hidden="1" customHeight="1">
      <c r="B32" s="18"/>
      <c r="F32" s="10" t="s">
        <v>35</v>
      </c>
      <c r="L32" s="291">
        <v>0.2</v>
      </c>
      <c r="M32" s="292"/>
      <c r="N32" s="292"/>
      <c r="O32" s="292"/>
      <c r="P32" s="292"/>
      <c r="W32" s="293">
        <f>ROUND(BC94, 2)</f>
        <v>0</v>
      </c>
      <c r="X32" s="292"/>
      <c r="Y32" s="292"/>
      <c r="Z32" s="292"/>
      <c r="AA32" s="292"/>
      <c r="AB32" s="292"/>
      <c r="AC32" s="292"/>
      <c r="AD32" s="292"/>
      <c r="AE32" s="292"/>
      <c r="AK32" s="293">
        <v>0</v>
      </c>
      <c r="AL32" s="292"/>
      <c r="AM32" s="292"/>
      <c r="AN32" s="292"/>
      <c r="AO32" s="292"/>
      <c r="AR32" s="18"/>
    </row>
    <row r="33" spans="2:52" s="17" customFormat="1" ht="14.55" hidden="1" customHeight="1">
      <c r="B33" s="18"/>
      <c r="F33" s="19" t="s">
        <v>36</v>
      </c>
      <c r="L33" s="288">
        <v>0</v>
      </c>
      <c r="M33" s="289"/>
      <c r="N33" s="289"/>
      <c r="O33" s="289"/>
      <c r="P33" s="289"/>
      <c r="Q33" s="20"/>
      <c r="R33" s="20"/>
      <c r="S33" s="20"/>
      <c r="T33" s="20"/>
      <c r="U33" s="20"/>
      <c r="V33" s="20"/>
      <c r="W33" s="290">
        <f>ROUND(BD94, 2)</f>
        <v>0</v>
      </c>
      <c r="X33" s="289"/>
      <c r="Y33" s="289"/>
      <c r="Z33" s="289"/>
      <c r="AA33" s="289"/>
      <c r="AB33" s="289"/>
      <c r="AC33" s="289"/>
      <c r="AD33" s="289"/>
      <c r="AE33" s="289"/>
      <c r="AF33" s="20"/>
      <c r="AG33" s="20"/>
      <c r="AH33" s="20"/>
      <c r="AI33" s="20"/>
      <c r="AJ33" s="20"/>
      <c r="AK33" s="290">
        <v>0</v>
      </c>
      <c r="AL33" s="289"/>
      <c r="AM33" s="289"/>
      <c r="AN33" s="289"/>
      <c r="AO33" s="289"/>
      <c r="AP33" s="20"/>
      <c r="AQ33" s="20"/>
      <c r="AR33" s="21"/>
      <c r="AS33" s="20"/>
      <c r="AT33" s="20"/>
      <c r="AU33" s="20"/>
      <c r="AV33" s="20"/>
      <c r="AW33" s="20"/>
      <c r="AX33" s="20"/>
      <c r="AY33" s="20"/>
      <c r="AZ33" s="20"/>
    </row>
    <row r="34" spans="2:52" s="13" customFormat="1" ht="7.05" customHeight="1">
      <c r="B34" s="14"/>
      <c r="AR34" s="14"/>
    </row>
    <row r="35" spans="2:52" s="13" customFormat="1" ht="25.95" customHeight="1">
      <c r="B35" s="14"/>
      <c r="C35" s="22"/>
      <c r="D35" s="23" t="s">
        <v>37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 t="s">
        <v>38</v>
      </c>
      <c r="U35" s="24"/>
      <c r="V35" s="24"/>
      <c r="W35" s="24"/>
      <c r="X35" s="296" t="s">
        <v>39</v>
      </c>
      <c r="Y35" s="297"/>
      <c r="Z35" s="297"/>
      <c r="AA35" s="297"/>
      <c r="AB35" s="297"/>
      <c r="AC35" s="24"/>
      <c r="AD35" s="24"/>
      <c r="AE35" s="24"/>
      <c r="AF35" s="24"/>
      <c r="AG35" s="24"/>
      <c r="AH35" s="24"/>
      <c r="AI35" s="24"/>
      <c r="AJ35" s="24"/>
      <c r="AK35" s="298">
        <f>SUM(AK26:AK33)</f>
        <v>0</v>
      </c>
      <c r="AL35" s="297"/>
      <c r="AM35" s="297"/>
      <c r="AN35" s="297"/>
      <c r="AO35" s="299"/>
      <c r="AP35" s="22"/>
      <c r="AQ35" s="22"/>
      <c r="AR35" s="14"/>
    </row>
    <row r="36" spans="2:52" s="13" customFormat="1" ht="7.05" customHeight="1">
      <c r="B36" s="14"/>
      <c r="AR36" s="14"/>
    </row>
    <row r="37" spans="2:52" s="13" customFormat="1" ht="14.55" customHeight="1">
      <c r="B37" s="14"/>
      <c r="AR37" s="14"/>
    </row>
    <row r="38" spans="2:52" ht="14.55" customHeight="1">
      <c r="B38" s="5"/>
      <c r="AR38" s="5"/>
    </row>
    <row r="39" spans="2:52" ht="14.55" customHeight="1">
      <c r="B39" s="5"/>
      <c r="AR39" s="5"/>
    </row>
    <row r="40" spans="2:52" ht="14.55" customHeight="1">
      <c r="B40" s="5"/>
      <c r="AR40" s="5"/>
    </row>
    <row r="41" spans="2:52" ht="14.55" customHeight="1">
      <c r="B41" s="5"/>
      <c r="AR41" s="5"/>
    </row>
    <row r="42" spans="2:52" ht="14.55" customHeight="1">
      <c r="B42" s="5"/>
      <c r="AR42" s="5"/>
    </row>
    <row r="43" spans="2:52" ht="14.55" customHeight="1">
      <c r="B43" s="5"/>
      <c r="AR43" s="5"/>
    </row>
    <row r="44" spans="2:52" ht="14.55" customHeight="1">
      <c r="B44" s="5"/>
      <c r="AR44" s="5"/>
    </row>
    <row r="45" spans="2:52" ht="14.55" customHeight="1">
      <c r="B45" s="5"/>
      <c r="AR45" s="5"/>
    </row>
    <row r="46" spans="2:52" ht="14.55" customHeight="1">
      <c r="B46" s="5"/>
      <c r="AR46" s="5"/>
    </row>
    <row r="47" spans="2:52" ht="14.55" customHeight="1">
      <c r="B47" s="5"/>
      <c r="AR47" s="5"/>
    </row>
    <row r="48" spans="2:52" ht="14.55" customHeight="1">
      <c r="B48" s="5"/>
      <c r="AR48" s="5"/>
    </row>
    <row r="49" spans="2:44" s="13" customFormat="1" ht="14.55" customHeight="1">
      <c r="B49" s="14"/>
      <c r="D49" s="26" t="s">
        <v>40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6" t="s">
        <v>41</v>
      </c>
      <c r="AI49" s="27"/>
      <c r="AJ49" s="27"/>
      <c r="AK49" s="27"/>
      <c r="AL49" s="27"/>
      <c r="AM49" s="27"/>
      <c r="AN49" s="27"/>
      <c r="AO49" s="27"/>
      <c r="AR49" s="14"/>
    </row>
    <row r="50" spans="2:44">
      <c r="B50" s="5"/>
      <c r="AR50" s="5"/>
    </row>
    <row r="51" spans="2:44">
      <c r="B51" s="5"/>
      <c r="AR51" s="5"/>
    </row>
    <row r="52" spans="2:44">
      <c r="B52" s="5"/>
      <c r="AR52" s="5"/>
    </row>
    <row r="53" spans="2:44">
      <c r="B53" s="5"/>
      <c r="AR53" s="5"/>
    </row>
    <row r="54" spans="2:44">
      <c r="B54" s="5"/>
      <c r="AR54" s="5"/>
    </row>
    <row r="55" spans="2:44">
      <c r="B55" s="5"/>
      <c r="AR55" s="5"/>
    </row>
    <row r="56" spans="2:44">
      <c r="B56" s="5"/>
      <c r="AR56" s="5"/>
    </row>
    <row r="57" spans="2:44">
      <c r="B57" s="5"/>
      <c r="AR57" s="5"/>
    </row>
    <row r="58" spans="2:44">
      <c r="B58" s="5"/>
      <c r="AR58" s="5"/>
    </row>
    <row r="59" spans="2:44">
      <c r="B59" s="5"/>
      <c r="AR59" s="5"/>
    </row>
    <row r="60" spans="2:44" s="13" customFormat="1" ht="13.2">
      <c r="B60" s="14"/>
      <c r="D60" s="28" t="s">
        <v>42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28" t="s">
        <v>43</v>
      </c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28" t="s">
        <v>42</v>
      </c>
      <c r="AI60" s="16"/>
      <c r="AJ60" s="16"/>
      <c r="AK60" s="16"/>
      <c r="AL60" s="16"/>
      <c r="AM60" s="28" t="s">
        <v>43</v>
      </c>
      <c r="AN60" s="16"/>
      <c r="AO60" s="16"/>
      <c r="AR60" s="14"/>
    </row>
    <row r="61" spans="2:44">
      <c r="B61" s="5"/>
      <c r="AR61" s="5"/>
    </row>
    <row r="62" spans="2:44">
      <c r="B62" s="5"/>
      <c r="AR62" s="5"/>
    </row>
    <row r="63" spans="2:44">
      <c r="B63" s="5"/>
      <c r="AR63" s="5"/>
    </row>
    <row r="64" spans="2:44" s="13" customFormat="1" ht="13.2">
      <c r="B64" s="14"/>
      <c r="D64" s="26" t="s">
        <v>44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6" t="s">
        <v>45</v>
      </c>
      <c r="AI64" s="27"/>
      <c r="AJ64" s="27"/>
      <c r="AK64" s="27"/>
      <c r="AL64" s="27"/>
      <c r="AM64" s="27"/>
      <c r="AN64" s="27"/>
      <c r="AO64" s="27"/>
      <c r="AR64" s="14"/>
    </row>
    <row r="65" spans="2:44">
      <c r="B65" s="5"/>
      <c r="AR65" s="5"/>
    </row>
    <row r="66" spans="2:44">
      <c r="B66" s="5"/>
      <c r="AR66" s="5"/>
    </row>
    <row r="67" spans="2:44">
      <c r="B67" s="5"/>
      <c r="AR67" s="5"/>
    </row>
    <row r="68" spans="2:44">
      <c r="B68" s="5"/>
      <c r="AR68" s="5"/>
    </row>
    <row r="69" spans="2:44">
      <c r="B69" s="5"/>
      <c r="AR69" s="5"/>
    </row>
    <row r="70" spans="2:44">
      <c r="B70" s="5"/>
      <c r="AR70" s="5"/>
    </row>
    <row r="71" spans="2:44">
      <c r="B71" s="5"/>
      <c r="AR71" s="5"/>
    </row>
    <row r="72" spans="2:44">
      <c r="B72" s="5"/>
      <c r="AR72" s="5"/>
    </row>
    <row r="73" spans="2:44">
      <c r="B73" s="5"/>
      <c r="AR73" s="5"/>
    </row>
    <row r="74" spans="2:44">
      <c r="B74" s="5"/>
      <c r="AR74" s="5"/>
    </row>
    <row r="75" spans="2:44" s="13" customFormat="1" ht="13.2">
      <c r="B75" s="14"/>
      <c r="D75" s="28" t="s">
        <v>42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28" t="s">
        <v>43</v>
      </c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28" t="s">
        <v>42</v>
      </c>
      <c r="AI75" s="16"/>
      <c r="AJ75" s="16"/>
      <c r="AK75" s="16"/>
      <c r="AL75" s="16"/>
      <c r="AM75" s="28" t="s">
        <v>43</v>
      </c>
      <c r="AN75" s="16"/>
      <c r="AO75" s="16"/>
      <c r="AR75" s="14"/>
    </row>
    <row r="76" spans="2:44" s="13" customFormat="1">
      <c r="B76" s="14"/>
      <c r="AR76" s="14"/>
    </row>
    <row r="77" spans="2:44" s="13" customFormat="1" ht="7.05" customHeight="1"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14"/>
    </row>
    <row r="81" spans="1:91" s="13" customFormat="1" ht="7.0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14"/>
    </row>
    <row r="82" spans="1:91" s="13" customFormat="1" ht="25.05" customHeight="1">
      <c r="B82" s="14"/>
      <c r="C82" s="6" t="s">
        <v>46</v>
      </c>
      <c r="AR82" s="14"/>
    </row>
    <row r="83" spans="1:91" s="13" customFormat="1" ht="7.05" customHeight="1">
      <c r="B83" s="14"/>
      <c r="AR83" s="14"/>
    </row>
    <row r="84" spans="1:91" s="33" customFormat="1" ht="12" customHeight="1">
      <c r="B84" s="34"/>
      <c r="C84" s="10" t="s">
        <v>9</v>
      </c>
      <c r="L84" s="33" t="str">
        <f>K5</f>
        <v>330</v>
      </c>
      <c r="AR84" s="34"/>
    </row>
    <row r="85" spans="1:91" s="35" customFormat="1" ht="37.049999999999997" customHeight="1">
      <c r="B85" s="36"/>
      <c r="C85" s="37" t="s">
        <v>11</v>
      </c>
      <c r="L85" s="294" t="str">
        <f>K6</f>
        <v>Rekonštrukcia cyklochodníka na Irkutskej ul.</v>
      </c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R85" s="36"/>
    </row>
    <row r="86" spans="1:91" s="13" customFormat="1" ht="7.05" customHeight="1">
      <c r="B86" s="14"/>
      <c r="AR86" s="14"/>
    </row>
    <row r="87" spans="1:91" s="13" customFormat="1" ht="12" customHeight="1">
      <c r="B87" s="14"/>
      <c r="C87" s="10" t="s">
        <v>15</v>
      </c>
      <c r="L87" s="38" t="str">
        <f>IF(K8="","",K8)</f>
        <v xml:space="preserve"> </v>
      </c>
      <c r="AI87" s="10" t="s">
        <v>17</v>
      </c>
      <c r="AM87" s="300"/>
      <c r="AN87" s="300"/>
      <c r="AR87" s="14"/>
    </row>
    <row r="88" spans="1:91" s="13" customFormat="1" ht="7.05" customHeight="1">
      <c r="B88" s="14"/>
      <c r="AR88" s="14"/>
    </row>
    <row r="89" spans="1:91" s="13" customFormat="1" ht="15.3" customHeight="1">
      <c r="B89" s="14"/>
      <c r="C89" s="10" t="s">
        <v>18</v>
      </c>
      <c r="L89" s="33" t="str">
        <f>IF(E11= "","",E11)</f>
        <v xml:space="preserve"> </v>
      </c>
      <c r="AI89" s="10" t="s">
        <v>22</v>
      </c>
      <c r="AM89" s="301" t="str">
        <f>IF(E17="","",E17)</f>
        <v xml:space="preserve"> </v>
      </c>
      <c r="AN89" s="302"/>
      <c r="AO89" s="302"/>
      <c r="AP89" s="302"/>
      <c r="AR89" s="14"/>
      <c r="AS89" s="303" t="s">
        <v>47</v>
      </c>
      <c r="AT89" s="304"/>
      <c r="AU89" s="39"/>
      <c r="AV89" s="39"/>
      <c r="AW89" s="39"/>
      <c r="AX89" s="39"/>
      <c r="AY89" s="39"/>
      <c r="AZ89" s="39"/>
      <c r="BA89" s="39"/>
      <c r="BB89" s="39"/>
      <c r="BC89" s="39"/>
      <c r="BD89" s="40"/>
    </row>
    <row r="90" spans="1:91" s="13" customFormat="1" ht="15.3" customHeight="1">
      <c r="B90" s="14"/>
      <c r="C90" s="10" t="s">
        <v>21</v>
      </c>
      <c r="L90" s="33" t="str">
        <f>IF(E14="","",E14)</f>
        <v xml:space="preserve"> </v>
      </c>
      <c r="AI90" s="10" t="s">
        <v>25</v>
      </c>
      <c r="AM90" s="301" t="str">
        <f>IF(E20="","",E20)</f>
        <v xml:space="preserve"> </v>
      </c>
      <c r="AN90" s="302"/>
      <c r="AO90" s="302"/>
      <c r="AP90" s="302"/>
      <c r="AR90" s="14"/>
      <c r="AS90" s="305"/>
      <c r="AT90" s="306"/>
      <c r="BD90" s="41"/>
    </row>
    <row r="91" spans="1:91" s="13" customFormat="1" ht="10.95" customHeight="1">
      <c r="B91" s="14"/>
      <c r="AR91" s="14"/>
      <c r="AS91" s="305"/>
      <c r="AT91" s="306"/>
      <c r="BD91" s="41"/>
    </row>
    <row r="92" spans="1:91" s="13" customFormat="1" ht="29.25" customHeight="1">
      <c r="B92" s="14"/>
      <c r="C92" s="307" t="s">
        <v>48</v>
      </c>
      <c r="D92" s="308"/>
      <c r="E92" s="308"/>
      <c r="F92" s="308"/>
      <c r="G92" s="308"/>
      <c r="H92" s="42"/>
      <c r="I92" s="309" t="s">
        <v>49</v>
      </c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10" t="s">
        <v>50</v>
      </c>
      <c r="AH92" s="308"/>
      <c r="AI92" s="308"/>
      <c r="AJ92" s="308"/>
      <c r="AK92" s="308"/>
      <c r="AL92" s="308"/>
      <c r="AM92" s="308"/>
      <c r="AN92" s="309" t="s">
        <v>51</v>
      </c>
      <c r="AO92" s="308"/>
      <c r="AP92" s="311"/>
      <c r="AQ92" s="43" t="s">
        <v>52</v>
      </c>
      <c r="AR92" s="14"/>
      <c r="AS92" s="44" t="s">
        <v>53</v>
      </c>
      <c r="AT92" s="45" t="s">
        <v>54</v>
      </c>
      <c r="AU92" s="45" t="s">
        <v>55</v>
      </c>
      <c r="AV92" s="45" t="s">
        <v>56</v>
      </c>
      <c r="AW92" s="45" t="s">
        <v>57</v>
      </c>
      <c r="AX92" s="45" t="s">
        <v>58</v>
      </c>
      <c r="AY92" s="45" t="s">
        <v>59</v>
      </c>
      <c r="AZ92" s="45" t="s">
        <v>60</v>
      </c>
      <c r="BA92" s="45" t="s">
        <v>61</v>
      </c>
      <c r="BB92" s="45" t="s">
        <v>62</v>
      </c>
      <c r="BC92" s="45" t="s">
        <v>63</v>
      </c>
      <c r="BD92" s="46" t="s">
        <v>64</v>
      </c>
    </row>
    <row r="93" spans="1:91" s="13" customFormat="1" ht="10.95" customHeight="1">
      <c r="B93" s="14"/>
      <c r="AR93" s="14"/>
      <c r="AS93" s="47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40"/>
    </row>
    <row r="94" spans="1:91" s="48" customFormat="1" ht="32.549999999999997" customHeight="1">
      <c r="B94" s="49"/>
      <c r="C94" s="50" t="s">
        <v>65</v>
      </c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312">
        <f>SUM(AG95)</f>
        <v>0</v>
      </c>
      <c r="AH94" s="312"/>
      <c r="AI94" s="312"/>
      <c r="AJ94" s="312"/>
      <c r="AK94" s="312"/>
      <c r="AL94" s="312"/>
      <c r="AM94" s="312"/>
      <c r="AN94" s="313">
        <f>SUM(AG94,AT94)</f>
        <v>0</v>
      </c>
      <c r="AO94" s="313"/>
      <c r="AP94" s="313"/>
      <c r="AQ94" s="52" t="s">
        <v>1</v>
      </c>
      <c r="AR94" s="49"/>
      <c r="AS94" s="53">
        <f>ROUND(AS95,2)</f>
        <v>0</v>
      </c>
      <c r="AT94" s="54">
        <f>ROUND(SUM(AV94:AW94),2)</f>
        <v>0</v>
      </c>
      <c r="AU94" s="55">
        <f>ROUND(AU95,5)</f>
        <v>202.32643999999999</v>
      </c>
      <c r="AV94" s="54">
        <f>ROUND(AZ94*L29,2)</f>
        <v>0</v>
      </c>
      <c r="AW94" s="54">
        <f>ROUND(BA94*L30,2)</f>
        <v>0</v>
      </c>
      <c r="AX94" s="54">
        <f>ROUND(BB94*L29,2)</f>
        <v>0</v>
      </c>
      <c r="AY94" s="54">
        <f>ROUND(BC94*L30,2)</f>
        <v>0</v>
      </c>
      <c r="AZ94" s="54">
        <f>ROUND(AZ95,2)</f>
        <v>0</v>
      </c>
      <c r="BA94" s="54">
        <f>ROUND(BA95,2)</f>
        <v>0</v>
      </c>
      <c r="BB94" s="54">
        <f>ROUND(BB95,2)</f>
        <v>0</v>
      </c>
      <c r="BC94" s="54">
        <f>ROUND(BC95,2)</f>
        <v>0</v>
      </c>
      <c r="BD94" s="56">
        <f>ROUND(BD95,2)</f>
        <v>0</v>
      </c>
      <c r="BS94" s="57"/>
      <c r="BT94" s="57"/>
      <c r="BU94" s="58" t="s">
        <v>68</v>
      </c>
      <c r="BV94" s="57" t="s">
        <v>69</v>
      </c>
      <c r="BW94" s="57" t="s">
        <v>380</v>
      </c>
      <c r="BX94" s="57" t="s">
        <v>70</v>
      </c>
      <c r="CL94" s="57" t="s">
        <v>1</v>
      </c>
    </row>
    <row r="95" spans="1:91" s="68" customFormat="1" ht="16.5" customHeight="1">
      <c r="A95" s="59" t="s">
        <v>71</v>
      </c>
      <c r="B95" s="60"/>
      <c r="C95" s="61"/>
      <c r="D95" s="314" t="s">
        <v>383</v>
      </c>
      <c r="E95" s="314"/>
      <c r="F95" s="314"/>
      <c r="G95" s="314"/>
      <c r="H95" s="314"/>
      <c r="I95" s="62"/>
      <c r="J95" s="314" t="s">
        <v>384</v>
      </c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5">
        <f>'SO 2 - Rekonštrukcia cykl...'!J96</f>
        <v>0</v>
      </c>
      <c r="AH95" s="316"/>
      <c r="AI95" s="316"/>
      <c r="AJ95" s="316"/>
      <c r="AK95" s="316"/>
      <c r="AL95" s="316"/>
      <c r="AM95" s="316"/>
      <c r="AN95" s="315">
        <f>SUM(AG95,AT95)</f>
        <v>0</v>
      </c>
      <c r="AO95" s="316"/>
      <c r="AP95" s="316"/>
      <c r="AQ95" s="63" t="s">
        <v>73</v>
      </c>
      <c r="AR95" s="60"/>
      <c r="AS95" s="64">
        <v>0</v>
      </c>
      <c r="AT95" s="65">
        <f>ROUND(SUM(AV95:AW95),2)</f>
        <v>0</v>
      </c>
      <c r="AU95" s="66">
        <f>'[3]SO 2 - Rekonštrukcia cykl...'!P122</f>
        <v>202.32644099999999</v>
      </c>
      <c r="AV95" s="65">
        <f>'[3]SO 2 - Rekonštrukcia cykl...'!J33</f>
        <v>0</v>
      </c>
      <c r="AW95" s="65">
        <f>'[3]SO 2 - Rekonštrukcia cykl...'!J34</f>
        <v>0</v>
      </c>
      <c r="AX95" s="65">
        <f>'[3]SO 2 - Rekonštrukcia cykl...'!J35</f>
        <v>0</v>
      </c>
      <c r="AY95" s="65">
        <f>'[3]SO 2 - Rekonštrukcia cykl...'!J36</f>
        <v>0</v>
      </c>
      <c r="AZ95" s="65">
        <f>'[3]SO 2 - Rekonštrukcia cykl...'!F33</f>
        <v>0</v>
      </c>
      <c r="BA95" s="65">
        <f>'[3]SO 2 - Rekonštrukcia cykl...'!F34</f>
        <v>0</v>
      </c>
      <c r="BB95" s="65">
        <f>'[3]SO 2 - Rekonštrukcia cykl...'!F35</f>
        <v>0</v>
      </c>
      <c r="BC95" s="65">
        <f>'[3]SO 2 - Rekonštrukcia cykl...'!F36</f>
        <v>0</v>
      </c>
      <c r="BD95" s="67">
        <f>'[3]SO 2 - Rekonštrukcia cykl...'!F37</f>
        <v>0</v>
      </c>
      <c r="BT95" s="69"/>
      <c r="BV95" s="69" t="s">
        <v>69</v>
      </c>
      <c r="BW95" s="69" t="s">
        <v>385</v>
      </c>
      <c r="BX95" s="69" t="s">
        <v>380</v>
      </c>
      <c r="CL95" s="69" t="s">
        <v>1</v>
      </c>
      <c r="CM95" s="69" t="s">
        <v>67</v>
      </c>
    </row>
    <row r="96" spans="1:91" s="13" customFormat="1" ht="30" customHeight="1">
      <c r="B96" s="14"/>
      <c r="AR96" s="14"/>
    </row>
    <row r="97" spans="2:44" s="13" customFormat="1" ht="7.05" customHeight="1"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14"/>
    </row>
  </sheetData>
  <mergeCells count="40">
    <mergeCell ref="AG94:AM94"/>
    <mergeCell ref="AN94:AP94"/>
    <mergeCell ref="D95:H95"/>
    <mergeCell ref="J95:AF95"/>
    <mergeCell ref="AG95:AM95"/>
    <mergeCell ref="AN95:AP9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29:P29"/>
    <mergeCell ref="W29:AE29"/>
    <mergeCell ref="AK29:AO29"/>
    <mergeCell ref="L30:P30"/>
    <mergeCell ref="W30:AE30"/>
    <mergeCell ref="AK30:AO30"/>
    <mergeCell ref="L28:P28"/>
    <mergeCell ref="W28:AE28"/>
    <mergeCell ref="AK28:AO28"/>
    <mergeCell ref="AR2:BE2"/>
    <mergeCell ref="K5:AO5"/>
    <mergeCell ref="K6:AO6"/>
    <mergeCell ref="E23:AN23"/>
    <mergeCell ref="AK26:AO26"/>
  </mergeCells>
  <hyperlinks>
    <hyperlink ref="A95" location="'SO 2 - Rekonštrukcia cykl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3"/>
  <sheetViews>
    <sheetView showGridLines="0" topLeftCell="A79" workbookViewId="0">
      <selection activeCell="I125" sqref="I125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</cols>
  <sheetData>
    <row r="2" spans="2:46" ht="37.049999999999997" customHeight="1">
      <c r="L2" s="281" t="s">
        <v>4</v>
      </c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2"/>
    </row>
    <row r="3" spans="2:46" ht="7.0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/>
    </row>
    <row r="4" spans="2:46" ht="25.05" customHeight="1">
      <c r="B4" s="5"/>
      <c r="D4" s="6" t="s">
        <v>76</v>
      </c>
      <c r="L4" s="5"/>
      <c r="M4" s="70" t="s">
        <v>8</v>
      </c>
      <c r="AT4" s="2"/>
    </row>
    <row r="5" spans="2:46" ht="7.05" customHeight="1">
      <c r="B5" s="5"/>
      <c r="L5" s="5"/>
    </row>
    <row r="6" spans="2:46" ht="12" customHeight="1">
      <c r="B6" s="5"/>
      <c r="D6" s="10" t="s">
        <v>11</v>
      </c>
      <c r="L6" s="5"/>
    </row>
    <row r="7" spans="2:46" ht="16.5" customHeight="1">
      <c r="B7" s="5"/>
      <c r="E7" s="318" t="str">
        <f>'[3]Rekapitulácia stavby'!K6</f>
        <v>Rekonštrukcia cyklochodníka na Irkutskej ul.</v>
      </c>
      <c r="F7" s="319"/>
      <c r="G7" s="319"/>
      <c r="H7" s="319"/>
      <c r="L7" s="5"/>
    </row>
    <row r="8" spans="2:46" s="13" customFormat="1" ht="12" customHeight="1">
      <c r="B8" s="14"/>
      <c r="D8" s="10" t="s">
        <v>77</v>
      </c>
      <c r="L8" s="14"/>
    </row>
    <row r="9" spans="2:46" s="13" customFormat="1" ht="16.5" customHeight="1">
      <c r="B9" s="14"/>
      <c r="E9" s="294" t="s">
        <v>386</v>
      </c>
      <c r="F9" s="317"/>
      <c r="G9" s="317"/>
      <c r="H9" s="317"/>
      <c r="L9" s="14"/>
    </row>
    <row r="10" spans="2:46" s="13" customFormat="1">
      <c r="B10" s="14"/>
      <c r="L10" s="14"/>
    </row>
    <row r="11" spans="2:46" s="13" customFormat="1" ht="12" customHeight="1">
      <c r="B11" s="14"/>
      <c r="D11" s="10" t="s">
        <v>13</v>
      </c>
      <c r="F11" s="11" t="s">
        <v>1</v>
      </c>
      <c r="I11" s="10" t="s">
        <v>14</v>
      </c>
      <c r="J11" s="11" t="s">
        <v>1</v>
      </c>
      <c r="L11" s="14"/>
    </row>
    <row r="12" spans="2:46" s="13" customFormat="1" ht="12" customHeight="1">
      <c r="B12" s="14"/>
      <c r="D12" s="10" t="s">
        <v>15</v>
      </c>
      <c r="F12" s="11" t="s">
        <v>16</v>
      </c>
      <c r="I12" s="10" t="s">
        <v>17</v>
      </c>
      <c r="J12" s="71"/>
      <c r="L12" s="14"/>
    </row>
    <row r="13" spans="2:46" s="13" customFormat="1" ht="10.95" customHeight="1">
      <c r="B13" s="14"/>
      <c r="L13" s="14"/>
    </row>
    <row r="14" spans="2:46" s="13" customFormat="1" ht="12" customHeight="1">
      <c r="B14" s="14"/>
      <c r="D14" s="10" t="s">
        <v>18</v>
      </c>
      <c r="I14" s="10" t="s">
        <v>19</v>
      </c>
      <c r="J14" s="11" t="str">
        <f>IF('[3]Rekapitulácia stavby'!AN10="","",'[3]Rekapitulácia stavby'!AN10)</f>
        <v/>
      </c>
      <c r="L14" s="14"/>
    </row>
    <row r="15" spans="2:46" s="13" customFormat="1" ht="18" customHeight="1">
      <c r="B15" s="14"/>
      <c r="E15" s="11" t="str">
        <f>IF('[3]Rekapitulácia stavby'!E11="","",'[3]Rekapitulácia stavby'!E11)</f>
        <v xml:space="preserve"> </v>
      </c>
      <c r="I15" s="10" t="s">
        <v>20</v>
      </c>
      <c r="J15" s="11" t="str">
        <f>IF('[3]Rekapitulácia stavby'!AN11="","",'[3]Rekapitulácia stavby'!AN11)</f>
        <v/>
      </c>
      <c r="L15" s="14"/>
    </row>
    <row r="16" spans="2:46" s="13" customFormat="1" ht="7.05" customHeight="1">
      <c r="B16" s="14"/>
      <c r="L16" s="14"/>
    </row>
    <row r="17" spans="2:12" s="13" customFormat="1" ht="12" customHeight="1">
      <c r="B17" s="14"/>
      <c r="D17" s="10" t="s">
        <v>21</v>
      </c>
      <c r="I17" s="10" t="s">
        <v>19</v>
      </c>
      <c r="J17" s="11" t="str">
        <f>'[3]Rekapitulácia stavby'!AN13</f>
        <v/>
      </c>
      <c r="L17" s="14"/>
    </row>
    <row r="18" spans="2:12" s="13" customFormat="1" ht="18" customHeight="1">
      <c r="B18" s="14"/>
      <c r="E18" s="283" t="str">
        <f>'[3]Rekapitulácia stavby'!E14</f>
        <v xml:space="preserve"> </v>
      </c>
      <c r="F18" s="283"/>
      <c r="G18" s="283"/>
      <c r="H18" s="283"/>
      <c r="I18" s="10" t="s">
        <v>20</v>
      </c>
      <c r="J18" s="11" t="str">
        <f>'[3]Rekapitulácia stavby'!AN14</f>
        <v/>
      </c>
      <c r="L18" s="14"/>
    </row>
    <row r="19" spans="2:12" s="13" customFormat="1" ht="7.05" customHeight="1">
      <c r="B19" s="14"/>
      <c r="L19" s="14"/>
    </row>
    <row r="20" spans="2:12" s="13" customFormat="1" ht="12" customHeight="1">
      <c r="B20" s="14"/>
      <c r="D20" s="10" t="s">
        <v>22</v>
      </c>
      <c r="I20" s="10" t="s">
        <v>19</v>
      </c>
      <c r="J20" s="11" t="str">
        <f>IF('[3]Rekapitulácia stavby'!AN16="","",'[3]Rekapitulácia stavby'!AN16)</f>
        <v/>
      </c>
      <c r="L20" s="14"/>
    </row>
    <row r="21" spans="2:12" s="13" customFormat="1" ht="18" customHeight="1">
      <c r="B21" s="14"/>
      <c r="E21" s="11" t="str">
        <f>IF('[3]Rekapitulácia stavby'!E17="","",'[3]Rekapitulácia stavby'!E17)</f>
        <v xml:space="preserve"> </v>
      </c>
      <c r="I21" s="10" t="s">
        <v>20</v>
      </c>
      <c r="J21" s="11" t="str">
        <f>IF('[3]Rekapitulácia stavby'!AN17="","",'[3]Rekapitulácia stavby'!AN17)</f>
        <v/>
      </c>
      <c r="L21" s="14"/>
    </row>
    <row r="22" spans="2:12" s="13" customFormat="1" ht="7.05" customHeight="1">
      <c r="B22" s="14"/>
      <c r="L22" s="14"/>
    </row>
    <row r="23" spans="2:12" s="13" customFormat="1" ht="12" customHeight="1">
      <c r="B23" s="14"/>
      <c r="D23" s="10" t="s">
        <v>25</v>
      </c>
      <c r="I23" s="10" t="s">
        <v>19</v>
      </c>
      <c r="J23" s="11" t="str">
        <f>IF('[3]Rekapitulácia stavby'!AN19="","",'[3]Rekapitulácia stavby'!AN19)</f>
        <v/>
      </c>
      <c r="L23" s="14"/>
    </row>
    <row r="24" spans="2:12" s="13" customFormat="1" ht="18" customHeight="1">
      <c r="B24" s="14"/>
      <c r="E24" s="11" t="str">
        <f>IF('[3]Rekapitulácia stavby'!E20="","",'[3]Rekapitulácia stavby'!E20)</f>
        <v xml:space="preserve"> </v>
      </c>
      <c r="I24" s="10" t="s">
        <v>20</v>
      </c>
      <c r="J24" s="11" t="str">
        <f>IF('[3]Rekapitulácia stavby'!AN20="","",'[3]Rekapitulácia stavby'!AN20)</f>
        <v/>
      </c>
      <c r="L24" s="14"/>
    </row>
    <row r="25" spans="2:12" s="13" customFormat="1" ht="7.05" customHeight="1">
      <c r="B25" s="14"/>
      <c r="L25" s="14"/>
    </row>
    <row r="26" spans="2:12" s="13" customFormat="1" ht="12" customHeight="1">
      <c r="B26" s="14"/>
      <c r="D26" s="10" t="s">
        <v>26</v>
      </c>
      <c r="L26" s="14"/>
    </row>
    <row r="27" spans="2:12" s="72" customFormat="1" ht="16.5" customHeight="1">
      <c r="B27" s="73"/>
      <c r="E27" s="285" t="s">
        <v>1</v>
      </c>
      <c r="F27" s="285"/>
      <c r="G27" s="285"/>
      <c r="H27" s="285"/>
      <c r="L27" s="73"/>
    </row>
    <row r="28" spans="2:12" s="13" customFormat="1" ht="7.05" customHeight="1">
      <c r="B28" s="14"/>
      <c r="L28" s="14"/>
    </row>
    <row r="29" spans="2:12" s="13" customFormat="1" ht="7.05" customHeight="1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3" customFormat="1" ht="25.35" customHeight="1">
      <c r="B30" s="14"/>
      <c r="D30" s="74" t="s">
        <v>27</v>
      </c>
      <c r="J30" s="75">
        <f>ROUND(J122, 2)</f>
        <v>0</v>
      </c>
      <c r="L30" s="14"/>
    </row>
    <row r="31" spans="2:12" s="13" customFormat="1" ht="7.05" customHeight="1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3" customFormat="1" ht="14.55" customHeight="1">
      <c r="B32" s="14"/>
      <c r="F32" s="76" t="s">
        <v>29</v>
      </c>
      <c r="I32" s="76" t="s">
        <v>28</v>
      </c>
      <c r="J32" s="76" t="s">
        <v>30</v>
      </c>
      <c r="L32" s="14"/>
    </row>
    <row r="33" spans="2:12" s="13" customFormat="1" ht="14.55" customHeight="1">
      <c r="B33" s="14"/>
      <c r="D33" s="77" t="s">
        <v>31</v>
      </c>
      <c r="E33" s="19" t="s">
        <v>32</v>
      </c>
      <c r="F33" s="78">
        <f>ROUND((SUM(BE122:BE172)),  2)</f>
        <v>0</v>
      </c>
      <c r="G33" s="79"/>
      <c r="H33" s="79"/>
      <c r="I33" s="80">
        <v>0.2</v>
      </c>
      <c r="J33" s="78">
        <f>ROUND(((SUM(BE122:BE172))*I33),  2)</f>
        <v>0</v>
      </c>
      <c r="L33" s="14"/>
    </row>
    <row r="34" spans="2:12" s="13" customFormat="1" ht="14.55" customHeight="1">
      <c r="B34" s="14"/>
      <c r="E34" s="19" t="s">
        <v>33</v>
      </c>
      <c r="F34" s="81">
        <f>ROUND((SUM(BF122:BF172)),  2)</f>
        <v>0</v>
      </c>
      <c r="I34" s="82">
        <v>0.2</v>
      </c>
      <c r="J34" s="81">
        <f>ROUND(((SUM(BF122:BF172))*I34),  2)</f>
        <v>0</v>
      </c>
      <c r="L34" s="14"/>
    </row>
    <row r="35" spans="2:12" s="13" customFormat="1" ht="14.55" hidden="1" customHeight="1">
      <c r="B35" s="14"/>
      <c r="E35" s="10" t="s">
        <v>34</v>
      </c>
      <c r="F35" s="81">
        <f>ROUND((SUM(BG122:BG172)),  2)</f>
        <v>0</v>
      </c>
      <c r="I35" s="82">
        <v>0.2</v>
      </c>
      <c r="J35" s="81">
        <f>0</f>
        <v>0</v>
      </c>
      <c r="L35" s="14"/>
    </row>
    <row r="36" spans="2:12" s="13" customFormat="1" ht="14.55" hidden="1" customHeight="1">
      <c r="B36" s="14"/>
      <c r="E36" s="10" t="s">
        <v>35</v>
      </c>
      <c r="F36" s="81">
        <f>ROUND((SUM(BH122:BH172)),  2)</f>
        <v>0</v>
      </c>
      <c r="I36" s="82">
        <v>0.2</v>
      </c>
      <c r="J36" s="81">
        <f>0</f>
        <v>0</v>
      </c>
      <c r="L36" s="14"/>
    </row>
    <row r="37" spans="2:12" s="13" customFormat="1" ht="14.55" hidden="1" customHeight="1">
      <c r="B37" s="14"/>
      <c r="E37" s="19" t="s">
        <v>36</v>
      </c>
      <c r="F37" s="78">
        <f>ROUND((SUM(BI122:BI172)),  2)</f>
        <v>0</v>
      </c>
      <c r="G37" s="79"/>
      <c r="H37" s="79"/>
      <c r="I37" s="80">
        <v>0</v>
      </c>
      <c r="J37" s="78">
        <f>0</f>
        <v>0</v>
      </c>
      <c r="L37" s="14"/>
    </row>
    <row r="38" spans="2:12" s="13" customFormat="1" ht="7.05" customHeight="1">
      <c r="B38" s="14"/>
      <c r="L38" s="14"/>
    </row>
    <row r="39" spans="2:12" s="13" customFormat="1" ht="25.35" customHeight="1">
      <c r="B39" s="14"/>
      <c r="C39" s="83"/>
      <c r="D39" s="84" t="s">
        <v>37</v>
      </c>
      <c r="E39" s="42"/>
      <c r="F39" s="42"/>
      <c r="G39" s="85" t="s">
        <v>38</v>
      </c>
      <c r="H39" s="86" t="s">
        <v>39</v>
      </c>
      <c r="I39" s="42"/>
      <c r="J39" s="87">
        <f>SUM(J30:J37)</f>
        <v>0</v>
      </c>
      <c r="K39" s="88"/>
      <c r="L39" s="14"/>
    </row>
    <row r="40" spans="2:12" s="13" customFormat="1" ht="14.55" customHeight="1">
      <c r="B40" s="14"/>
      <c r="L40" s="14"/>
    </row>
    <row r="41" spans="2:12" ht="14.55" customHeight="1">
      <c r="B41" s="5"/>
      <c r="L41" s="5"/>
    </row>
    <row r="42" spans="2:12" ht="14.55" customHeight="1">
      <c r="B42" s="5"/>
      <c r="L42" s="5"/>
    </row>
    <row r="43" spans="2:12" ht="14.55" customHeight="1">
      <c r="B43" s="5"/>
      <c r="L43" s="5"/>
    </row>
    <row r="44" spans="2:12" ht="14.55" customHeight="1">
      <c r="B44" s="5"/>
      <c r="L44" s="5"/>
    </row>
    <row r="45" spans="2:12" ht="14.55" customHeight="1">
      <c r="B45" s="5"/>
      <c r="L45" s="5"/>
    </row>
    <row r="46" spans="2:12" ht="14.55" customHeight="1">
      <c r="B46" s="5"/>
      <c r="L46" s="5"/>
    </row>
    <row r="47" spans="2:12" ht="14.55" customHeight="1">
      <c r="B47" s="5"/>
      <c r="L47" s="5"/>
    </row>
    <row r="48" spans="2:12" ht="14.55" customHeight="1">
      <c r="B48" s="5"/>
      <c r="L48" s="5"/>
    </row>
    <row r="49" spans="2:12" ht="14.55" customHeight="1">
      <c r="B49" s="5"/>
      <c r="L49" s="5"/>
    </row>
    <row r="50" spans="2:12" s="13" customFormat="1" ht="14.55" customHeight="1">
      <c r="B50" s="14"/>
      <c r="D50" s="26" t="s">
        <v>40</v>
      </c>
      <c r="E50" s="27"/>
      <c r="F50" s="27"/>
      <c r="G50" s="26" t="s">
        <v>41</v>
      </c>
      <c r="H50" s="27"/>
      <c r="I50" s="27"/>
      <c r="J50" s="27"/>
      <c r="K50" s="27"/>
      <c r="L50" s="14"/>
    </row>
    <row r="51" spans="2:12">
      <c r="B51" s="5"/>
      <c r="L51" s="5"/>
    </row>
    <row r="52" spans="2:12">
      <c r="B52" s="5"/>
      <c r="L52" s="5"/>
    </row>
    <row r="53" spans="2:12">
      <c r="B53" s="5"/>
      <c r="L53" s="5"/>
    </row>
    <row r="54" spans="2:12">
      <c r="B54" s="5"/>
      <c r="L54" s="5"/>
    </row>
    <row r="55" spans="2:12">
      <c r="B55" s="5"/>
      <c r="L55" s="5"/>
    </row>
    <row r="56" spans="2:12">
      <c r="B56" s="5"/>
      <c r="L56" s="5"/>
    </row>
    <row r="57" spans="2:12">
      <c r="B57" s="5"/>
      <c r="L57" s="5"/>
    </row>
    <row r="58" spans="2:12">
      <c r="B58" s="5"/>
      <c r="L58" s="5"/>
    </row>
    <row r="59" spans="2:12">
      <c r="B59" s="5"/>
      <c r="L59" s="5"/>
    </row>
    <row r="60" spans="2:12">
      <c r="B60" s="5"/>
      <c r="L60" s="5"/>
    </row>
    <row r="61" spans="2:12" s="13" customFormat="1" ht="13.2">
      <c r="B61" s="14"/>
      <c r="D61" s="28" t="s">
        <v>42</v>
      </c>
      <c r="E61" s="16"/>
      <c r="F61" s="89" t="s">
        <v>43</v>
      </c>
      <c r="G61" s="28" t="s">
        <v>42</v>
      </c>
      <c r="H61" s="16"/>
      <c r="I61" s="16"/>
      <c r="J61" s="90" t="s">
        <v>43</v>
      </c>
      <c r="K61" s="16"/>
      <c r="L61" s="14"/>
    </row>
    <row r="62" spans="2:12">
      <c r="B62" s="5"/>
      <c r="L62" s="5"/>
    </row>
    <row r="63" spans="2:12">
      <c r="B63" s="5"/>
      <c r="L63" s="5"/>
    </row>
    <row r="64" spans="2:12">
      <c r="B64" s="5"/>
      <c r="L64" s="5"/>
    </row>
    <row r="65" spans="2:12" s="13" customFormat="1" ht="13.2">
      <c r="B65" s="14"/>
      <c r="D65" s="26" t="s">
        <v>44</v>
      </c>
      <c r="E65" s="27"/>
      <c r="F65" s="27"/>
      <c r="G65" s="26" t="s">
        <v>45</v>
      </c>
      <c r="H65" s="27"/>
      <c r="I65" s="27"/>
      <c r="J65" s="27"/>
      <c r="K65" s="27"/>
      <c r="L65" s="14"/>
    </row>
    <row r="66" spans="2:12">
      <c r="B66" s="5"/>
      <c r="L66" s="5"/>
    </row>
    <row r="67" spans="2:12">
      <c r="B67" s="5"/>
      <c r="L67" s="5"/>
    </row>
    <row r="68" spans="2:12">
      <c r="B68" s="5"/>
      <c r="L68" s="5"/>
    </row>
    <row r="69" spans="2:12">
      <c r="B69" s="5"/>
      <c r="L69" s="5"/>
    </row>
    <row r="70" spans="2:12">
      <c r="B70" s="5"/>
      <c r="L70" s="5"/>
    </row>
    <row r="71" spans="2:12">
      <c r="B71" s="5"/>
      <c r="L71" s="5"/>
    </row>
    <row r="72" spans="2:12">
      <c r="B72" s="5"/>
      <c r="L72" s="5"/>
    </row>
    <row r="73" spans="2:12">
      <c r="B73" s="5"/>
      <c r="L73" s="5"/>
    </row>
    <row r="74" spans="2:12">
      <c r="B74" s="5"/>
      <c r="L74" s="5"/>
    </row>
    <row r="75" spans="2:12">
      <c r="B75" s="5"/>
      <c r="L75" s="5"/>
    </row>
    <row r="76" spans="2:12" s="13" customFormat="1" ht="13.2">
      <c r="B76" s="14"/>
      <c r="D76" s="28" t="s">
        <v>42</v>
      </c>
      <c r="E76" s="16"/>
      <c r="F76" s="89" t="s">
        <v>43</v>
      </c>
      <c r="G76" s="28" t="s">
        <v>42</v>
      </c>
      <c r="H76" s="16"/>
      <c r="I76" s="16"/>
      <c r="J76" s="90" t="s">
        <v>43</v>
      </c>
      <c r="K76" s="16"/>
      <c r="L76" s="14"/>
    </row>
    <row r="77" spans="2:12" s="13" customFormat="1" ht="14.55" customHeight="1"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14"/>
    </row>
    <row r="81" spans="2:47" s="13" customFormat="1" ht="7.0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14"/>
    </row>
    <row r="82" spans="2:47" s="13" customFormat="1" ht="25.05" customHeight="1">
      <c r="B82" s="14"/>
      <c r="C82" s="6" t="s">
        <v>79</v>
      </c>
      <c r="L82" s="14"/>
    </row>
    <row r="83" spans="2:47" s="13" customFormat="1" ht="7.05" customHeight="1">
      <c r="B83" s="14"/>
      <c r="L83" s="14"/>
    </row>
    <row r="84" spans="2:47" s="13" customFormat="1" ht="12" customHeight="1">
      <c r="B84" s="14"/>
      <c r="C84" s="10" t="s">
        <v>11</v>
      </c>
      <c r="L84" s="14"/>
    </row>
    <row r="85" spans="2:47" s="13" customFormat="1" ht="16.5" customHeight="1">
      <c r="B85" s="14"/>
      <c r="E85" s="318" t="str">
        <f>E7</f>
        <v>Rekonštrukcia cyklochodníka na Irkutskej ul.</v>
      </c>
      <c r="F85" s="319"/>
      <c r="G85" s="319"/>
      <c r="H85" s="319"/>
      <c r="L85" s="14"/>
    </row>
    <row r="86" spans="2:47" s="13" customFormat="1" ht="12" customHeight="1">
      <c r="B86" s="14"/>
      <c r="C86" s="10" t="s">
        <v>77</v>
      </c>
      <c r="L86" s="14"/>
    </row>
    <row r="87" spans="2:47" s="13" customFormat="1" ht="16.5" customHeight="1">
      <c r="B87" s="14"/>
      <c r="E87" s="294" t="str">
        <f>E9</f>
        <v>SO 2 - Rekonštrukcia cyklochodníka</v>
      </c>
      <c r="F87" s="317"/>
      <c r="G87" s="317"/>
      <c r="H87" s="317"/>
      <c r="L87" s="14"/>
    </row>
    <row r="88" spans="2:47" s="13" customFormat="1" ht="7.05" customHeight="1">
      <c r="B88" s="14"/>
      <c r="L88" s="14"/>
    </row>
    <row r="89" spans="2:47" s="13" customFormat="1" ht="12" customHeight="1">
      <c r="B89" s="14"/>
      <c r="C89" s="10" t="s">
        <v>15</v>
      </c>
      <c r="F89" s="11" t="str">
        <f>F12</f>
        <v xml:space="preserve"> </v>
      </c>
      <c r="I89" s="10" t="s">
        <v>17</v>
      </c>
      <c r="J89" s="71" t="str">
        <f>IF(J12="","",J12)</f>
        <v/>
      </c>
      <c r="L89" s="14"/>
    </row>
    <row r="90" spans="2:47" s="13" customFormat="1" ht="7.05" customHeight="1">
      <c r="B90" s="14"/>
      <c r="L90" s="14"/>
    </row>
    <row r="91" spans="2:47" s="13" customFormat="1" ht="15.3" customHeight="1">
      <c r="B91" s="14"/>
      <c r="C91" s="10" t="s">
        <v>18</v>
      </c>
      <c r="F91" s="11" t="str">
        <f>E15</f>
        <v xml:space="preserve"> </v>
      </c>
      <c r="I91" s="10" t="s">
        <v>22</v>
      </c>
      <c r="J91" s="91" t="str">
        <f>E21</f>
        <v xml:space="preserve"> </v>
      </c>
      <c r="L91" s="14"/>
    </row>
    <row r="92" spans="2:47" s="13" customFormat="1" ht="15.3" customHeight="1">
      <c r="B92" s="14"/>
      <c r="C92" s="10" t="s">
        <v>21</v>
      </c>
      <c r="F92" s="11" t="str">
        <f>IF(E18="","",E18)</f>
        <v xml:space="preserve"> </v>
      </c>
      <c r="I92" s="10" t="s">
        <v>25</v>
      </c>
      <c r="J92" s="91" t="str">
        <f>E24</f>
        <v xml:space="preserve"> </v>
      </c>
      <c r="L92" s="14"/>
    </row>
    <row r="93" spans="2:47" s="13" customFormat="1" ht="10.35" customHeight="1">
      <c r="B93" s="14"/>
      <c r="L93" s="14"/>
    </row>
    <row r="94" spans="2:47" s="13" customFormat="1" ht="29.25" customHeight="1">
      <c r="B94" s="14"/>
      <c r="C94" s="92" t="s">
        <v>80</v>
      </c>
      <c r="D94" s="83"/>
      <c r="E94" s="83"/>
      <c r="F94" s="83"/>
      <c r="G94" s="83"/>
      <c r="H94" s="83"/>
      <c r="I94" s="83"/>
      <c r="J94" s="93" t="s">
        <v>81</v>
      </c>
      <c r="K94" s="83"/>
      <c r="L94" s="14"/>
    </row>
    <row r="95" spans="2:47" s="13" customFormat="1" ht="10.35" customHeight="1">
      <c r="B95" s="14"/>
      <c r="L95" s="14"/>
    </row>
    <row r="96" spans="2:47" s="13" customFormat="1" ht="22.95" customHeight="1">
      <c r="B96" s="14"/>
      <c r="C96" s="94" t="s">
        <v>82</v>
      </c>
      <c r="J96" s="75">
        <f>J122</f>
        <v>0</v>
      </c>
      <c r="L96" s="14"/>
      <c r="AU96" s="2"/>
    </row>
    <row r="97" spans="2:12" s="95" customFormat="1" ht="25.05" customHeight="1">
      <c r="B97" s="96"/>
      <c r="D97" s="97" t="s">
        <v>84</v>
      </c>
      <c r="E97" s="98"/>
      <c r="F97" s="98"/>
      <c r="G97" s="98"/>
      <c r="H97" s="98"/>
      <c r="I97" s="98"/>
      <c r="J97" s="99">
        <f>J123</f>
        <v>0</v>
      </c>
      <c r="L97" s="96"/>
    </row>
    <row r="98" spans="2:12" s="100" customFormat="1" ht="19.95" customHeight="1">
      <c r="B98" s="101"/>
      <c r="D98" s="102" t="s">
        <v>85</v>
      </c>
      <c r="E98" s="103"/>
      <c r="F98" s="103"/>
      <c r="G98" s="103"/>
      <c r="H98" s="103"/>
      <c r="I98" s="103"/>
      <c r="J98" s="104">
        <f>J124</f>
        <v>0</v>
      </c>
      <c r="L98" s="101"/>
    </row>
    <row r="99" spans="2:12" s="100" customFormat="1" ht="19.95" customHeight="1">
      <c r="B99" s="101"/>
      <c r="D99" s="102" t="s">
        <v>87</v>
      </c>
      <c r="E99" s="103"/>
      <c r="F99" s="103"/>
      <c r="G99" s="103"/>
      <c r="H99" s="103"/>
      <c r="I99" s="103"/>
      <c r="J99" s="104">
        <f>J138</f>
        <v>0</v>
      </c>
      <c r="L99" s="101"/>
    </row>
    <row r="100" spans="2:12" s="100" customFormat="1" ht="19.95" customHeight="1">
      <c r="B100" s="101"/>
      <c r="D100" s="102" t="s">
        <v>88</v>
      </c>
      <c r="E100" s="103"/>
      <c r="F100" s="103"/>
      <c r="G100" s="103"/>
      <c r="H100" s="103"/>
      <c r="I100" s="103"/>
      <c r="J100" s="104">
        <f>J146</f>
        <v>0</v>
      </c>
      <c r="L100" s="101"/>
    </row>
    <row r="101" spans="2:12" s="100" customFormat="1" ht="19.95" customHeight="1">
      <c r="B101" s="101"/>
      <c r="D101" s="102" t="s">
        <v>89</v>
      </c>
      <c r="E101" s="103"/>
      <c r="F101" s="103"/>
      <c r="G101" s="103"/>
      <c r="H101" s="103"/>
      <c r="I101" s="103"/>
      <c r="J101" s="104">
        <f>J162</f>
        <v>0</v>
      </c>
      <c r="L101" s="101"/>
    </row>
    <row r="102" spans="2:12" s="100" customFormat="1" ht="19.95" customHeight="1">
      <c r="B102" s="101"/>
      <c r="D102" s="102" t="s">
        <v>90</v>
      </c>
      <c r="E102" s="103"/>
      <c r="F102" s="103"/>
      <c r="G102" s="103"/>
      <c r="H102" s="103"/>
      <c r="I102" s="103"/>
      <c r="J102" s="104">
        <f>J171</f>
        <v>0</v>
      </c>
      <c r="L102" s="101"/>
    </row>
    <row r="103" spans="2:12" s="13" customFormat="1" ht="21.75" customHeight="1">
      <c r="B103" s="14"/>
      <c r="L103" s="14"/>
    </row>
    <row r="104" spans="2:12" s="13" customFormat="1" ht="7.05" customHeight="1"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14"/>
    </row>
    <row r="108" spans="2:12" s="13" customFormat="1" ht="7.05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14"/>
    </row>
    <row r="109" spans="2:12" s="13" customFormat="1" ht="25.05" customHeight="1">
      <c r="B109" s="14"/>
      <c r="C109" s="6" t="s">
        <v>92</v>
      </c>
      <c r="L109" s="14"/>
    </row>
    <row r="110" spans="2:12" s="13" customFormat="1" ht="7.05" customHeight="1">
      <c r="B110" s="14"/>
      <c r="L110" s="14"/>
    </row>
    <row r="111" spans="2:12" s="13" customFormat="1" ht="12" customHeight="1">
      <c r="B111" s="14"/>
      <c r="C111" s="10" t="s">
        <v>11</v>
      </c>
      <c r="L111" s="14"/>
    </row>
    <row r="112" spans="2:12" s="13" customFormat="1" ht="16.5" customHeight="1">
      <c r="B112" s="14"/>
      <c r="E112" s="318" t="str">
        <f>E7</f>
        <v>Rekonštrukcia cyklochodníka na Irkutskej ul.</v>
      </c>
      <c r="F112" s="319"/>
      <c r="G112" s="319"/>
      <c r="H112" s="319"/>
      <c r="L112" s="14"/>
    </row>
    <row r="113" spans="2:65" s="13" customFormat="1" ht="12" customHeight="1">
      <c r="B113" s="14"/>
      <c r="C113" s="10" t="s">
        <v>77</v>
      </c>
      <c r="L113" s="14"/>
    </row>
    <row r="114" spans="2:65" s="13" customFormat="1" ht="16.5" customHeight="1">
      <c r="B114" s="14"/>
      <c r="E114" s="294" t="str">
        <f>E9</f>
        <v>SO 2 - Rekonštrukcia cyklochodníka</v>
      </c>
      <c r="F114" s="317"/>
      <c r="G114" s="317"/>
      <c r="H114" s="317"/>
      <c r="L114" s="14"/>
    </row>
    <row r="115" spans="2:65" s="13" customFormat="1" ht="7.05" customHeight="1">
      <c r="B115" s="14"/>
      <c r="L115" s="14"/>
    </row>
    <row r="116" spans="2:65" s="13" customFormat="1" ht="12" customHeight="1">
      <c r="B116" s="14"/>
      <c r="C116" s="10" t="s">
        <v>15</v>
      </c>
      <c r="F116" s="11" t="str">
        <f>F12</f>
        <v xml:space="preserve"> </v>
      </c>
      <c r="I116" s="10" t="s">
        <v>17</v>
      </c>
      <c r="J116" s="71" t="str">
        <f>IF(J12="","",J12)</f>
        <v/>
      </c>
      <c r="L116" s="14"/>
    </row>
    <row r="117" spans="2:65" s="13" customFormat="1" ht="7.05" customHeight="1">
      <c r="B117" s="14"/>
      <c r="L117" s="14"/>
    </row>
    <row r="118" spans="2:65" s="13" customFormat="1" ht="15.3" customHeight="1">
      <c r="B118" s="14"/>
      <c r="C118" s="10" t="s">
        <v>18</v>
      </c>
      <c r="F118" s="11" t="str">
        <f>E15</f>
        <v xml:space="preserve"> </v>
      </c>
      <c r="I118" s="10" t="s">
        <v>22</v>
      </c>
      <c r="J118" s="91" t="str">
        <f>E21</f>
        <v xml:space="preserve"> </v>
      </c>
      <c r="L118" s="14"/>
    </row>
    <row r="119" spans="2:65" s="13" customFormat="1" ht="15.3" customHeight="1">
      <c r="B119" s="14"/>
      <c r="C119" s="10" t="s">
        <v>21</v>
      </c>
      <c r="F119" s="11" t="str">
        <f>IF(E18="","",E18)</f>
        <v xml:space="preserve"> </v>
      </c>
      <c r="I119" s="10" t="s">
        <v>25</v>
      </c>
      <c r="J119" s="91" t="str">
        <f>E24</f>
        <v xml:space="preserve"> </v>
      </c>
      <c r="L119" s="14"/>
    </row>
    <row r="120" spans="2:65" s="13" customFormat="1" ht="10.35" customHeight="1">
      <c r="B120" s="14"/>
      <c r="L120" s="14"/>
    </row>
    <row r="121" spans="2:65" s="105" customFormat="1" ht="29.25" customHeight="1">
      <c r="B121" s="106"/>
      <c r="C121" s="107" t="s">
        <v>93</v>
      </c>
      <c r="D121" s="108" t="s">
        <v>52</v>
      </c>
      <c r="E121" s="108" t="s">
        <v>48</v>
      </c>
      <c r="F121" s="108" t="s">
        <v>49</v>
      </c>
      <c r="G121" s="108" t="s">
        <v>94</v>
      </c>
      <c r="H121" s="108" t="s">
        <v>95</v>
      </c>
      <c r="I121" s="108" t="s">
        <v>96</v>
      </c>
      <c r="J121" s="109" t="s">
        <v>81</v>
      </c>
      <c r="K121" s="110" t="s">
        <v>97</v>
      </c>
      <c r="L121" s="106"/>
      <c r="M121" s="44" t="s">
        <v>1</v>
      </c>
      <c r="N121" s="45" t="s">
        <v>31</v>
      </c>
      <c r="O121" s="45" t="s">
        <v>98</v>
      </c>
      <c r="P121" s="45" t="s">
        <v>99</v>
      </c>
      <c r="Q121" s="45" t="s">
        <v>100</v>
      </c>
      <c r="R121" s="45" t="s">
        <v>101</v>
      </c>
      <c r="S121" s="45" t="s">
        <v>102</v>
      </c>
      <c r="T121" s="46" t="s">
        <v>103</v>
      </c>
    </row>
    <row r="122" spans="2:65" s="13" customFormat="1" ht="22.95" customHeight="1">
      <c r="B122" s="14"/>
      <c r="C122" s="50" t="s">
        <v>82</v>
      </c>
      <c r="J122" s="111">
        <f>BK122</f>
        <v>0</v>
      </c>
      <c r="L122" s="14"/>
      <c r="M122" s="47"/>
      <c r="N122" s="39"/>
      <c r="O122" s="39"/>
      <c r="P122" s="112">
        <f>P123</f>
        <v>202.32644099999999</v>
      </c>
      <c r="Q122" s="39"/>
      <c r="R122" s="112">
        <f>R123</f>
        <v>48.25647</v>
      </c>
      <c r="S122" s="39"/>
      <c r="T122" s="113">
        <f>T123</f>
        <v>16.436</v>
      </c>
      <c r="AT122" s="2"/>
      <c r="AU122" s="2"/>
      <c r="BK122" s="114">
        <f>BK123</f>
        <v>0</v>
      </c>
    </row>
    <row r="123" spans="2:65" s="115" customFormat="1" ht="25.95" customHeight="1">
      <c r="B123" s="116"/>
      <c r="D123" s="117" t="s">
        <v>66</v>
      </c>
      <c r="E123" s="118" t="s">
        <v>104</v>
      </c>
      <c r="F123" s="118" t="s">
        <v>105</v>
      </c>
      <c r="J123" s="119">
        <f>BK123</f>
        <v>0</v>
      </c>
      <c r="L123" s="116"/>
      <c r="M123" s="120"/>
      <c r="P123" s="121">
        <f>P124+P138+P146+P162+P171</f>
        <v>202.32644099999999</v>
      </c>
      <c r="R123" s="121">
        <f>R124+R138+R146+R162+R171</f>
        <v>48.25647</v>
      </c>
      <c r="T123" s="122">
        <f>T124+T138+T146+T162+T171</f>
        <v>16.436</v>
      </c>
      <c r="AR123" s="117"/>
      <c r="AT123" s="123"/>
      <c r="AU123" s="123"/>
      <c r="AY123" s="117"/>
      <c r="BK123" s="124">
        <f>BK124+BK138+BK146+BK162+BK171</f>
        <v>0</v>
      </c>
    </row>
    <row r="124" spans="2:65" s="115" customFormat="1" ht="22.95" customHeight="1">
      <c r="B124" s="116"/>
      <c r="D124" s="117" t="s">
        <v>66</v>
      </c>
      <c r="E124" s="125" t="s">
        <v>74</v>
      </c>
      <c r="F124" s="125" t="s">
        <v>107</v>
      </c>
      <c r="J124" s="126">
        <f>BK124</f>
        <v>0</v>
      </c>
      <c r="L124" s="116"/>
      <c r="M124" s="120"/>
      <c r="P124" s="121">
        <f>SUM(P125:P137)</f>
        <v>115.34476999999998</v>
      </c>
      <c r="R124" s="121">
        <f>SUM(R125:R137)</f>
        <v>1.9200000000000002E-2</v>
      </c>
      <c r="T124" s="122">
        <f>SUM(T125:T137)</f>
        <v>16.436</v>
      </c>
      <c r="AR124" s="117"/>
      <c r="AT124" s="123"/>
      <c r="AU124" s="123"/>
      <c r="AY124" s="117"/>
      <c r="BK124" s="124">
        <f>SUM(BK125:BK137)</f>
        <v>0</v>
      </c>
    </row>
    <row r="125" spans="2:65" s="13" customFormat="1" ht="33" customHeight="1">
      <c r="B125" s="127"/>
      <c r="C125" s="128" t="s">
        <v>74</v>
      </c>
      <c r="D125" s="128" t="s">
        <v>108</v>
      </c>
      <c r="E125" s="129" t="s">
        <v>387</v>
      </c>
      <c r="F125" s="130" t="s">
        <v>388</v>
      </c>
      <c r="G125" s="131" t="s">
        <v>111</v>
      </c>
      <c r="H125" s="132">
        <v>21</v>
      </c>
      <c r="I125" s="133">
        <v>0</v>
      </c>
      <c r="J125" s="133">
        <f>ROUND(I125*H125,2)</f>
        <v>0</v>
      </c>
      <c r="K125" s="134"/>
      <c r="L125" s="14"/>
      <c r="M125" s="135" t="s">
        <v>1</v>
      </c>
      <c r="N125" s="136" t="s">
        <v>33</v>
      </c>
      <c r="O125" s="137">
        <v>1.169</v>
      </c>
      <c r="P125" s="137">
        <f t="shared" ref="P125:P137" si="0">O125*H125</f>
        <v>24.548999999999999</v>
      </c>
      <c r="Q125" s="137">
        <v>0</v>
      </c>
      <c r="R125" s="137">
        <f t="shared" ref="R125:R137" si="1">Q125*H125</f>
        <v>0</v>
      </c>
      <c r="S125" s="137">
        <v>0.22500000000000001</v>
      </c>
      <c r="T125" s="138">
        <f t="shared" ref="T125:T137" si="2">S125*H125</f>
        <v>4.7250000000000005</v>
      </c>
      <c r="AR125" s="139"/>
      <c r="AT125" s="139"/>
      <c r="AU125" s="139"/>
      <c r="AY125" s="2"/>
      <c r="BE125" s="140">
        <f t="shared" ref="BE125:BE137" si="3">IF(N125="základná",J125,0)</f>
        <v>0</v>
      </c>
      <c r="BF125" s="140">
        <f t="shared" ref="BF125:BF137" si="4">IF(N125="znížená",J125,0)</f>
        <v>0</v>
      </c>
      <c r="BG125" s="140">
        <f t="shared" ref="BG125:BG137" si="5">IF(N125="zákl. prenesená",J125,0)</f>
        <v>0</v>
      </c>
      <c r="BH125" s="140">
        <f t="shared" ref="BH125:BH137" si="6">IF(N125="zníž. prenesená",J125,0)</f>
        <v>0</v>
      </c>
      <c r="BI125" s="140">
        <f t="shared" ref="BI125:BI137" si="7">IF(N125="nulová",J125,0)</f>
        <v>0</v>
      </c>
      <c r="BJ125" s="2" t="s">
        <v>113</v>
      </c>
      <c r="BK125" s="141">
        <f t="shared" ref="BK125:BK137" si="8">ROUND(I125*H125,3)</f>
        <v>0</v>
      </c>
      <c r="BL125" s="2" t="s">
        <v>112</v>
      </c>
      <c r="BM125" s="139" t="s">
        <v>389</v>
      </c>
    </row>
    <row r="126" spans="2:65" s="13" customFormat="1" ht="24.3" customHeight="1">
      <c r="B126" s="127"/>
      <c r="C126" s="128" t="s">
        <v>113</v>
      </c>
      <c r="D126" s="128" t="s">
        <v>108</v>
      </c>
      <c r="E126" s="129" t="s">
        <v>390</v>
      </c>
      <c r="F126" s="130" t="s">
        <v>391</v>
      </c>
      <c r="G126" s="131" t="s">
        <v>111</v>
      </c>
      <c r="H126" s="132">
        <v>21</v>
      </c>
      <c r="I126" s="133">
        <v>0</v>
      </c>
      <c r="J126" s="133">
        <f t="shared" ref="J126:J137" si="9">ROUND(I126*H126,2)</f>
        <v>0</v>
      </c>
      <c r="K126" s="134"/>
      <c r="L126" s="14"/>
      <c r="M126" s="135" t="s">
        <v>1</v>
      </c>
      <c r="N126" s="136" t="s">
        <v>33</v>
      </c>
      <c r="O126" s="137">
        <v>0.59199999999999997</v>
      </c>
      <c r="P126" s="137">
        <f t="shared" si="0"/>
        <v>12.431999999999999</v>
      </c>
      <c r="Q126" s="137">
        <v>0</v>
      </c>
      <c r="R126" s="137">
        <f t="shared" si="1"/>
        <v>0</v>
      </c>
      <c r="S126" s="137">
        <v>0.316</v>
      </c>
      <c r="T126" s="138">
        <f t="shared" si="2"/>
        <v>6.6360000000000001</v>
      </c>
      <c r="AR126" s="139"/>
      <c r="AT126" s="139"/>
      <c r="AU126" s="139"/>
      <c r="AY126" s="2"/>
      <c r="BE126" s="140">
        <f t="shared" si="3"/>
        <v>0</v>
      </c>
      <c r="BF126" s="140">
        <f t="shared" si="4"/>
        <v>0</v>
      </c>
      <c r="BG126" s="140">
        <f t="shared" si="5"/>
        <v>0</v>
      </c>
      <c r="BH126" s="140">
        <f t="shared" si="6"/>
        <v>0</v>
      </c>
      <c r="BI126" s="140">
        <f t="shared" si="7"/>
        <v>0</v>
      </c>
      <c r="BJ126" s="2" t="s">
        <v>113</v>
      </c>
      <c r="BK126" s="141">
        <f t="shared" si="8"/>
        <v>0</v>
      </c>
      <c r="BL126" s="2" t="s">
        <v>112</v>
      </c>
      <c r="BM126" s="139" t="s">
        <v>392</v>
      </c>
    </row>
    <row r="127" spans="2:65" s="13" customFormat="1" ht="24.3" customHeight="1">
      <c r="B127" s="127"/>
      <c r="C127" s="128" t="s">
        <v>118</v>
      </c>
      <c r="D127" s="128" t="s">
        <v>108</v>
      </c>
      <c r="E127" s="129" t="s">
        <v>122</v>
      </c>
      <c r="F127" s="130" t="s">
        <v>123</v>
      </c>
      <c r="G127" s="131" t="s">
        <v>124</v>
      </c>
      <c r="H127" s="132">
        <v>35</v>
      </c>
      <c r="I127" s="133">
        <v>0</v>
      </c>
      <c r="J127" s="133">
        <f t="shared" si="9"/>
        <v>0</v>
      </c>
      <c r="K127" s="134"/>
      <c r="L127" s="14"/>
      <c r="M127" s="135" t="s">
        <v>1</v>
      </c>
      <c r="N127" s="136" t="s">
        <v>33</v>
      </c>
      <c r="O127" s="137">
        <v>0.127</v>
      </c>
      <c r="P127" s="137">
        <f t="shared" si="0"/>
        <v>4.4450000000000003</v>
      </c>
      <c r="Q127" s="137">
        <v>0</v>
      </c>
      <c r="R127" s="137">
        <f t="shared" si="1"/>
        <v>0</v>
      </c>
      <c r="S127" s="137">
        <v>0.14499999999999999</v>
      </c>
      <c r="T127" s="138">
        <f t="shared" si="2"/>
        <v>5.0749999999999993</v>
      </c>
      <c r="AR127" s="139"/>
      <c r="AT127" s="139"/>
      <c r="AU127" s="139"/>
      <c r="AY127" s="2"/>
      <c r="BE127" s="140">
        <f t="shared" si="3"/>
        <v>0</v>
      </c>
      <c r="BF127" s="140">
        <f t="shared" si="4"/>
        <v>0</v>
      </c>
      <c r="BG127" s="140">
        <f t="shared" si="5"/>
        <v>0</v>
      </c>
      <c r="BH127" s="140">
        <f t="shared" si="6"/>
        <v>0</v>
      </c>
      <c r="BI127" s="140">
        <f t="shared" si="7"/>
        <v>0</v>
      </c>
      <c r="BJ127" s="2" t="s">
        <v>113</v>
      </c>
      <c r="BK127" s="141">
        <f t="shared" si="8"/>
        <v>0</v>
      </c>
      <c r="BL127" s="2" t="s">
        <v>112</v>
      </c>
      <c r="BM127" s="139" t="s">
        <v>125</v>
      </c>
    </row>
    <row r="128" spans="2:65" s="13" customFormat="1" ht="16.5" customHeight="1">
      <c r="B128" s="127"/>
      <c r="C128" s="128" t="s">
        <v>112</v>
      </c>
      <c r="D128" s="128" t="s">
        <v>108</v>
      </c>
      <c r="E128" s="129" t="s">
        <v>393</v>
      </c>
      <c r="F128" s="130" t="s">
        <v>394</v>
      </c>
      <c r="G128" s="131" t="s">
        <v>129</v>
      </c>
      <c r="H128" s="132">
        <v>8</v>
      </c>
      <c r="I128" s="133">
        <v>0</v>
      </c>
      <c r="J128" s="133">
        <f t="shared" si="9"/>
        <v>0</v>
      </c>
      <c r="K128" s="134"/>
      <c r="L128" s="14"/>
      <c r="M128" s="135" t="s">
        <v>1</v>
      </c>
      <c r="N128" s="136" t="s">
        <v>33</v>
      </c>
      <c r="O128" s="137">
        <v>1.5089999999999999</v>
      </c>
      <c r="P128" s="137">
        <f t="shared" si="0"/>
        <v>12.071999999999999</v>
      </c>
      <c r="Q128" s="137">
        <v>0</v>
      </c>
      <c r="R128" s="137">
        <f t="shared" si="1"/>
        <v>0</v>
      </c>
      <c r="S128" s="137">
        <v>0</v>
      </c>
      <c r="T128" s="138">
        <f t="shared" si="2"/>
        <v>0</v>
      </c>
      <c r="AR128" s="139"/>
      <c r="AT128" s="139"/>
      <c r="AU128" s="139"/>
      <c r="AY128" s="2"/>
      <c r="BE128" s="140">
        <f t="shared" si="3"/>
        <v>0</v>
      </c>
      <c r="BF128" s="140">
        <f t="shared" si="4"/>
        <v>0</v>
      </c>
      <c r="BG128" s="140">
        <f t="shared" si="5"/>
        <v>0</v>
      </c>
      <c r="BH128" s="140">
        <f t="shared" si="6"/>
        <v>0</v>
      </c>
      <c r="BI128" s="140">
        <f t="shared" si="7"/>
        <v>0</v>
      </c>
      <c r="BJ128" s="2" t="s">
        <v>113</v>
      </c>
      <c r="BK128" s="141">
        <f t="shared" si="8"/>
        <v>0</v>
      </c>
      <c r="BL128" s="2" t="s">
        <v>112</v>
      </c>
      <c r="BM128" s="139" t="s">
        <v>395</v>
      </c>
    </row>
    <row r="129" spans="2:65" s="13" customFormat="1" ht="24.3" customHeight="1">
      <c r="B129" s="127"/>
      <c r="C129" s="128" t="s">
        <v>126</v>
      </c>
      <c r="D129" s="128" t="s">
        <v>108</v>
      </c>
      <c r="E129" s="129" t="s">
        <v>396</v>
      </c>
      <c r="F129" s="130" t="s">
        <v>397</v>
      </c>
      <c r="G129" s="131" t="s">
        <v>129</v>
      </c>
      <c r="H129" s="132">
        <v>8</v>
      </c>
      <c r="I129" s="133">
        <v>0</v>
      </c>
      <c r="J129" s="133">
        <f t="shared" si="9"/>
        <v>0</v>
      </c>
      <c r="K129" s="134"/>
      <c r="L129" s="14"/>
      <c r="M129" s="135" t="s">
        <v>1</v>
      </c>
      <c r="N129" s="136" t="s">
        <v>33</v>
      </c>
      <c r="O129" s="137">
        <v>0.08</v>
      </c>
      <c r="P129" s="137">
        <f t="shared" si="0"/>
        <v>0.64</v>
      </c>
      <c r="Q129" s="137">
        <v>0</v>
      </c>
      <c r="R129" s="137">
        <f t="shared" si="1"/>
        <v>0</v>
      </c>
      <c r="S129" s="137">
        <v>0</v>
      </c>
      <c r="T129" s="138">
        <f t="shared" si="2"/>
        <v>0</v>
      </c>
      <c r="AR129" s="139"/>
      <c r="AT129" s="139"/>
      <c r="AU129" s="139"/>
      <c r="AY129" s="2"/>
      <c r="BE129" s="140">
        <f t="shared" si="3"/>
        <v>0</v>
      </c>
      <c r="BF129" s="140">
        <f t="shared" si="4"/>
        <v>0</v>
      </c>
      <c r="BG129" s="140">
        <f t="shared" si="5"/>
        <v>0</v>
      </c>
      <c r="BH129" s="140">
        <f t="shared" si="6"/>
        <v>0</v>
      </c>
      <c r="BI129" s="140">
        <f t="shared" si="7"/>
        <v>0</v>
      </c>
      <c r="BJ129" s="2" t="s">
        <v>113</v>
      </c>
      <c r="BK129" s="141">
        <f t="shared" si="8"/>
        <v>0</v>
      </c>
      <c r="BL129" s="2" t="s">
        <v>112</v>
      </c>
      <c r="BM129" s="139" t="s">
        <v>398</v>
      </c>
    </row>
    <row r="130" spans="2:65" s="13" customFormat="1" ht="21.75" customHeight="1">
      <c r="B130" s="127"/>
      <c r="C130" s="128" t="s">
        <v>131</v>
      </c>
      <c r="D130" s="128" t="s">
        <v>108</v>
      </c>
      <c r="E130" s="129" t="s">
        <v>144</v>
      </c>
      <c r="F130" s="130" t="s">
        <v>399</v>
      </c>
      <c r="G130" s="131" t="s">
        <v>129</v>
      </c>
      <c r="H130" s="132">
        <v>14</v>
      </c>
      <c r="I130" s="133">
        <v>0</v>
      </c>
      <c r="J130" s="133">
        <f t="shared" si="9"/>
        <v>0</v>
      </c>
      <c r="K130" s="134"/>
      <c r="L130" s="14"/>
      <c r="M130" s="135" t="s">
        <v>1</v>
      </c>
      <c r="N130" s="136" t="s">
        <v>33</v>
      </c>
      <c r="O130" s="137">
        <v>2.9609999999999999</v>
      </c>
      <c r="P130" s="137">
        <f t="shared" si="0"/>
        <v>41.454000000000001</v>
      </c>
      <c r="Q130" s="137">
        <v>0</v>
      </c>
      <c r="R130" s="137">
        <f t="shared" si="1"/>
        <v>0</v>
      </c>
      <c r="S130" s="137">
        <v>0</v>
      </c>
      <c r="T130" s="138">
        <f t="shared" si="2"/>
        <v>0</v>
      </c>
      <c r="AR130" s="139"/>
      <c r="AT130" s="139"/>
      <c r="AU130" s="139"/>
      <c r="AY130" s="2"/>
      <c r="BE130" s="140">
        <f t="shared" si="3"/>
        <v>0</v>
      </c>
      <c r="BF130" s="140">
        <f t="shared" si="4"/>
        <v>0</v>
      </c>
      <c r="BG130" s="140">
        <f t="shared" si="5"/>
        <v>0</v>
      </c>
      <c r="BH130" s="140">
        <f t="shared" si="6"/>
        <v>0</v>
      </c>
      <c r="BI130" s="140">
        <f t="shared" si="7"/>
        <v>0</v>
      </c>
      <c r="BJ130" s="2" t="s">
        <v>113</v>
      </c>
      <c r="BK130" s="141">
        <f t="shared" si="8"/>
        <v>0</v>
      </c>
      <c r="BL130" s="2" t="s">
        <v>112</v>
      </c>
      <c r="BM130" s="139" t="s">
        <v>146</v>
      </c>
    </row>
    <row r="131" spans="2:65" s="13" customFormat="1" ht="24.3" customHeight="1">
      <c r="B131" s="127"/>
      <c r="C131" s="128" t="s">
        <v>135</v>
      </c>
      <c r="D131" s="128" t="s">
        <v>108</v>
      </c>
      <c r="E131" s="129" t="s">
        <v>148</v>
      </c>
      <c r="F131" s="130" t="s">
        <v>400</v>
      </c>
      <c r="G131" s="131" t="s">
        <v>129</v>
      </c>
      <c r="H131" s="132">
        <v>14</v>
      </c>
      <c r="I131" s="133">
        <v>0</v>
      </c>
      <c r="J131" s="133">
        <f t="shared" si="9"/>
        <v>0</v>
      </c>
      <c r="K131" s="134"/>
      <c r="L131" s="14"/>
      <c r="M131" s="135" t="s">
        <v>1</v>
      </c>
      <c r="N131" s="136" t="s">
        <v>33</v>
      </c>
      <c r="O131" s="137">
        <v>0.44700000000000001</v>
      </c>
      <c r="P131" s="137">
        <f t="shared" si="0"/>
        <v>6.258</v>
      </c>
      <c r="Q131" s="137">
        <v>0</v>
      </c>
      <c r="R131" s="137">
        <f t="shared" si="1"/>
        <v>0</v>
      </c>
      <c r="S131" s="137">
        <v>0</v>
      </c>
      <c r="T131" s="138">
        <f t="shared" si="2"/>
        <v>0</v>
      </c>
      <c r="AR131" s="139"/>
      <c r="AT131" s="139"/>
      <c r="AU131" s="139"/>
      <c r="AY131" s="2"/>
      <c r="BE131" s="140">
        <f t="shared" si="3"/>
        <v>0</v>
      </c>
      <c r="BF131" s="140">
        <f t="shared" si="4"/>
        <v>0</v>
      </c>
      <c r="BG131" s="140">
        <f t="shared" si="5"/>
        <v>0</v>
      </c>
      <c r="BH131" s="140">
        <f t="shared" si="6"/>
        <v>0</v>
      </c>
      <c r="BI131" s="140">
        <f t="shared" si="7"/>
        <v>0</v>
      </c>
      <c r="BJ131" s="2" t="s">
        <v>113</v>
      </c>
      <c r="BK131" s="141">
        <f t="shared" si="8"/>
        <v>0</v>
      </c>
      <c r="BL131" s="2" t="s">
        <v>112</v>
      </c>
      <c r="BM131" s="139" t="s">
        <v>150</v>
      </c>
    </row>
    <row r="132" spans="2:65" s="13" customFormat="1" ht="24.3" customHeight="1">
      <c r="B132" s="127"/>
      <c r="C132" s="128" t="s">
        <v>139</v>
      </c>
      <c r="D132" s="128" t="s">
        <v>108</v>
      </c>
      <c r="E132" s="129" t="s">
        <v>152</v>
      </c>
      <c r="F132" s="130" t="s">
        <v>153</v>
      </c>
      <c r="G132" s="131" t="s">
        <v>111</v>
      </c>
      <c r="H132" s="132">
        <v>24</v>
      </c>
      <c r="I132" s="133">
        <v>0</v>
      </c>
      <c r="J132" s="133">
        <f t="shared" si="9"/>
        <v>0</v>
      </c>
      <c r="K132" s="134"/>
      <c r="L132" s="14"/>
      <c r="M132" s="135" t="s">
        <v>1</v>
      </c>
      <c r="N132" s="136" t="s">
        <v>33</v>
      </c>
      <c r="O132" s="137">
        <v>0.28100000000000003</v>
      </c>
      <c r="P132" s="137">
        <f t="shared" si="0"/>
        <v>6.7440000000000007</v>
      </c>
      <c r="Q132" s="137">
        <v>8.0000000000000004E-4</v>
      </c>
      <c r="R132" s="137">
        <f t="shared" si="1"/>
        <v>1.9200000000000002E-2</v>
      </c>
      <c r="S132" s="137">
        <v>0</v>
      </c>
      <c r="T132" s="138">
        <f t="shared" si="2"/>
        <v>0</v>
      </c>
      <c r="AR132" s="139"/>
      <c r="AT132" s="139"/>
      <c r="AU132" s="139"/>
      <c r="AY132" s="2"/>
      <c r="BE132" s="140">
        <f t="shared" si="3"/>
        <v>0</v>
      </c>
      <c r="BF132" s="140">
        <f t="shared" si="4"/>
        <v>0</v>
      </c>
      <c r="BG132" s="140">
        <f t="shared" si="5"/>
        <v>0</v>
      </c>
      <c r="BH132" s="140">
        <f t="shared" si="6"/>
        <v>0</v>
      </c>
      <c r="BI132" s="140">
        <f t="shared" si="7"/>
        <v>0</v>
      </c>
      <c r="BJ132" s="2" t="s">
        <v>113</v>
      </c>
      <c r="BK132" s="141">
        <f t="shared" si="8"/>
        <v>0</v>
      </c>
      <c r="BL132" s="2" t="s">
        <v>112</v>
      </c>
      <c r="BM132" s="139" t="s">
        <v>154</v>
      </c>
    </row>
    <row r="133" spans="2:65" s="13" customFormat="1" ht="24.3" customHeight="1">
      <c r="B133" s="127"/>
      <c r="C133" s="128" t="s">
        <v>143</v>
      </c>
      <c r="D133" s="128" t="s">
        <v>108</v>
      </c>
      <c r="E133" s="129" t="s">
        <v>156</v>
      </c>
      <c r="F133" s="130" t="s">
        <v>157</v>
      </c>
      <c r="G133" s="131" t="s">
        <v>111</v>
      </c>
      <c r="H133" s="132">
        <v>24</v>
      </c>
      <c r="I133" s="133">
        <v>0</v>
      </c>
      <c r="J133" s="133">
        <f t="shared" si="9"/>
        <v>0</v>
      </c>
      <c r="K133" s="134"/>
      <c r="L133" s="14"/>
      <c r="M133" s="135" t="s">
        <v>1</v>
      </c>
      <c r="N133" s="136" t="s">
        <v>33</v>
      </c>
      <c r="O133" s="137">
        <v>7.4999999999999997E-2</v>
      </c>
      <c r="P133" s="137">
        <f t="shared" si="0"/>
        <v>1.7999999999999998</v>
      </c>
      <c r="Q133" s="137">
        <v>0</v>
      </c>
      <c r="R133" s="137">
        <f t="shared" si="1"/>
        <v>0</v>
      </c>
      <c r="S133" s="137">
        <v>0</v>
      </c>
      <c r="T133" s="138">
        <f t="shared" si="2"/>
        <v>0</v>
      </c>
      <c r="AR133" s="139"/>
      <c r="AT133" s="139"/>
      <c r="AU133" s="139"/>
      <c r="AY133" s="2"/>
      <c r="BE133" s="140">
        <f t="shared" si="3"/>
        <v>0</v>
      </c>
      <c r="BF133" s="140">
        <f t="shared" si="4"/>
        <v>0</v>
      </c>
      <c r="BG133" s="140">
        <f t="shared" si="5"/>
        <v>0</v>
      </c>
      <c r="BH133" s="140">
        <f t="shared" si="6"/>
        <v>0</v>
      </c>
      <c r="BI133" s="140">
        <f t="shared" si="7"/>
        <v>0</v>
      </c>
      <c r="BJ133" s="2" t="s">
        <v>113</v>
      </c>
      <c r="BK133" s="141">
        <f t="shared" si="8"/>
        <v>0</v>
      </c>
      <c r="BL133" s="2" t="s">
        <v>112</v>
      </c>
      <c r="BM133" s="139" t="s">
        <v>158</v>
      </c>
    </row>
    <row r="134" spans="2:65" s="13" customFormat="1" ht="37.950000000000003" customHeight="1">
      <c r="B134" s="127"/>
      <c r="C134" s="128" t="s">
        <v>147</v>
      </c>
      <c r="D134" s="128" t="s">
        <v>108</v>
      </c>
      <c r="E134" s="129" t="s">
        <v>160</v>
      </c>
      <c r="F134" s="130" t="s">
        <v>161</v>
      </c>
      <c r="G134" s="131" t="s">
        <v>129</v>
      </c>
      <c r="H134" s="132">
        <v>9</v>
      </c>
      <c r="I134" s="133">
        <v>0</v>
      </c>
      <c r="J134" s="133">
        <f t="shared" si="9"/>
        <v>0</v>
      </c>
      <c r="K134" s="134"/>
      <c r="L134" s="14"/>
      <c r="M134" s="135" t="s">
        <v>1</v>
      </c>
      <c r="N134" s="136" t="s">
        <v>33</v>
      </c>
      <c r="O134" s="137">
        <v>4.8899999999999999E-2</v>
      </c>
      <c r="P134" s="137">
        <f t="shared" si="0"/>
        <v>0.44009999999999999</v>
      </c>
      <c r="Q134" s="137">
        <v>0</v>
      </c>
      <c r="R134" s="137">
        <f t="shared" si="1"/>
        <v>0</v>
      </c>
      <c r="S134" s="137">
        <v>0</v>
      </c>
      <c r="T134" s="138">
        <f t="shared" si="2"/>
        <v>0</v>
      </c>
      <c r="AR134" s="139"/>
      <c r="AT134" s="139"/>
      <c r="AU134" s="139"/>
      <c r="AY134" s="2"/>
      <c r="BE134" s="140">
        <f t="shared" si="3"/>
        <v>0</v>
      </c>
      <c r="BF134" s="140">
        <f t="shared" si="4"/>
        <v>0</v>
      </c>
      <c r="BG134" s="140">
        <f t="shared" si="5"/>
        <v>0</v>
      </c>
      <c r="BH134" s="140">
        <f t="shared" si="6"/>
        <v>0</v>
      </c>
      <c r="BI134" s="140">
        <f t="shared" si="7"/>
        <v>0</v>
      </c>
      <c r="BJ134" s="2" t="s">
        <v>113</v>
      </c>
      <c r="BK134" s="141">
        <f t="shared" si="8"/>
        <v>0</v>
      </c>
      <c r="BL134" s="2" t="s">
        <v>112</v>
      </c>
      <c r="BM134" s="139" t="s">
        <v>162</v>
      </c>
    </row>
    <row r="135" spans="2:65" s="13" customFormat="1" ht="44.25" customHeight="1">
      <c r="B135" s="127"/>
      <c r="C135" s="128" t="s">
        <v>151</v>
      </c>
      <c r="D135" s="128" t="s">
        <v>108</v>
      </c>
      <c r="E135" s="129" t="s">
        <v>164</v>
      </c>
      <c r="F135" s="130" t="s">
        <v>165</v>
      </c>
      <c r="G135" s="131" t="s">
        <v>129</v>
      </c>
      <c r="H135" s="132">
        <v>153</v>
      </c>
      <c r="I135" s="133">
        <v>0</v>
      </c>
      <c r="J135" s="133">
        <f t="shared" si="9"/>
        <v>0</v>
      </c>
      <c r="K135" s="134"/>
      <c r="L135" s="14"/>
      <c r="M135" s="135" t="s">
        <v>1</v>
      </c>
      <c r="N135" s="136" t="s">
        <v>33</v>
      </c>
      <c r="O135" s="137">
        <v>5.3899999999999998E-3</v>
      </c>
      <c r="P135" s="137">
        <f t="shared" si="0"/>
        <v>0.82467000000000001</v>
      </c>
      <c r="Q135" s="137">
        <v>0</v>
      </c>
      <c r="R135" s="137">
        <f t="shared" si="1"/>
        <v>0</v>
      </c>
      <c r="S135" s="137">
        <v>0</v>
      </c>
      <c r="T135" s="138">
        <f t="shared" si="2"/>
        <v>0</v>
      </c>
      <c r="AR135" s="139"/>
      <c r="AT135" s="139"/>
      <c r="AU135" s="139"/>
      <c r="AY135" s="2"/>
      <c r="BE135" s="140">
        <f t="shared" si="3"/>
        <v>0</v>
      </c>
      <c r="BF135" s="140">
        <f t="shared" si="4"/>
        <v>0</v>
      </c>
      <c r="BG135" s="140">
        <f t="shared" si="5"/>
        <v>0</v>
      </c>
      <c r="BH135" s="140">
        <f t="shared" si="6"/>
        <v>0</v>
      </c>
      <c r="BI135" s="140">
        <f t="shared" si="7"/>
        <v>0</v>
      </c>
      <c r="BJ135" s="2" t="s">
        <v>113</v>
      </c>
      <c r="BK135" s="141">
        <f t="shared" si="8"/>
        <v>0</v>
      </c>
      <c r="BL135" s="2" t="s">
        <v>112</v>
      </c>
      <c r="BM135" s="139" t="s">
        <v>166</v>
      </c>
    </row>
    <row r="136" spans="2:65" s="13" customFormat="1" ht="24.3" customHeight="1">
      <c r="B136" s="127"/>
      <c r="C136" s="128" t="s">
        <v>155</v>
      </c>
      <c r="D136" s="128" t="s">
        <v>108</v>
      </c>
      <c r="E136" s="129" t="s">
        <v>168</v>
      </c>
      <c r="F136" s="130" t="s">
        <v>169</v>
      </c>
      <c r="G136" s="131" t="s">
        <v>129</v>
      </c>
      <c r="H136" s="132">
        <v>13</v>
      </c>
      <c r="I136" s="133">
        <v>0</v>
      </c>
      <c r="J136" s="133">
        <f t="shared" si="9"/>
        <v>0</v>
      </c>
      <c r="K136" s="134"/>
      <c r="L136" s="14"/>
      <c r="M136" s="135" t="s">
        <v>1</v>
      </c>
      <c r="N136" s="136" t="s">
        <v>33</v>
      </c>
      <c r="O136" s="137">
        <v>0.24199999999999999</v>
      </c>
      <c r="P136" s="137">
        <f t="shared" si="0"/>
        <v>3.1459999999999999</v>
      </c>
      <c r="Q136" s="137">
        <v>0</v>
      </c>
      <c r="R136" s="137">
        <f t="shared" si="1"/>
        <v>0</v>
      </c>
      <c r="S136" s="137">
        <v>0</v>
      </c>
      <c r="T136" s="138">
        <f t="shared" si="2"/>
        <v>0</v>
      </c>
      <c r="AR136" s="139"/>
      <c r="AT136" s="139"/>
      <c r="AU136" s="139"/>
      <c r="AY136" s="2"/>
      <c r="BE136" s="140">
        <f t="shared" si="3"/>
        <v>0</v>
      </c>
      <c r="BF136" s="140">
        <f t="shared" si="4"/>
        <v>0</v>
      </c>
      <c r="BG136" s="140">
        <f t="shared" si="5"/>
        <v>0</v>
      </c>
      <c r="BH136" s="140">
        <f t="shared" si="6"/>
        <v>0</v>
      </c>
      <c r="BI136" s="140">
        <f t="shared" si="7"/>
        <v>0</v>
      </c>
      <c r="BJ136" s="2" t="s">
        <v>113</v>
      </c>
      <c r="BK136" s="141">
        <f t="shared" si="8"/>
        <v>0</v>
      </c>
      <c r="BL136" s="2" t="s">
        <v>112</v>
      </c>
      <c r="BM136" s="139" t="s">
        <v>170</v>
      </c>
    </row>
    <row r="137" spans="2:65" s="13" customFormat="1" ht="24.3" customHeight="1">
      <c r="B137" s="127"/>
      <c r="C137" s="128" t="s">
        <v>159</v>
      </c>
      <c r="D137" s="128" t="s">
        <v>108</v>
      </c>
      <c r="E137" s="129" t="s">
        <v>182</v>
      </c>
      <c r="F137" s="130" t="s">
        <v>401</v>
      </c>
      <c r="G137" s="131" t="s">
        <v>111</v>
      </c>
      <c r="H137" s="132">
        <v>20</v>
      </c>
      <c r="I137" s="133">
        <v>0</v>
      </c>
      <c r="J137" s="133">
        <f t="shared" si="9"/>
        <v>0</v>
      </c>
      <c r="K137" s="134"/>
      <c r="L137" s="14"/>
      <c r="M137" s="135" t="s">
        <v>1</v>
      </c>
      <c r="N137" s="136" t="s">
        <v>33</v>
      </c>
      <c r="O137" s="137">
        <v>2.7E-2</v>
      </c>
      <c r="P137" s="137">
        <f t="shared" si="0"/>
        <v>0.54</v>
      </c>
      <c r="Q137" s="137">
        <v>0</v>
      </c>
      <c r="R137" s="137">
        <f t="shared" si="1"/>
        <v>0</v>
      </c>
      <c r="S137" s="137">
        <v>0</v>
      </c>
      <c r="T137" s="138">
        <f t="shared" si="2"/>
        <v>0</v>
      </c>
      <c r="AR137" s="139"/>
      <c r="AT137" s="139"/>
      <c r="AU137" s="139"/>
      <c r="AY137" s="2"/>
      <c r="BE137" s="140">
        <f t="shared" si="3"/>
        <v>0</v>
      </c>
      <c r="BF137" s="140">
        <f t="shared" si="4"/>
        <v>0</v>
      </c>
      <c r="BG137" s="140">
        <f t="shared" si="5"/>
        <v>0</v>
      </c>
      <c r="BH137" s="140">
        <f t="shared" si="6"/>
        <v>0</v>
      </c>
      <c r="BI137" s="140">
        <f t="shared" si="7"/>
        <v>0</v>
      </c>
      <c r="BJ137" s="2" t="s">
        <v>113</v>
      </c>
      <c r="BK137" s="141">
        <f t="shared" si="8"/>
        <v>0</v>
      </c>
      <c r="BL137" s="2" t="s">
        <v>112</v>
      </c>
      <c r="BM137" s="139" t="s">
        <v>184</v>
      </c>
    </row>
    <row r="138" spans="2:65" s="115" customFormat="1" ht="22.95" customHeight="1">
      <c r="B138" s="116"/>
      <c r="D138" s="117" t="s">
        <v>66</v>
      </c>
      <c r="E138" s="125" t="s">
        <v>126</v>
      </c>
      <c r="F138" s="125" t="s">
        <v>202</v>
      </c>
      <c r="J138" s="126">
        <f>BK138</f>
        <v>0</v>
      </c>
      <c r="L138" s="116"/>
      <c r="M138" s="120"/>
      <c r="P138" s="121">
        <f>SUM(P139:P145)</f>
        <v>15.787539999999998</v>
      </c>
      <c r="R138" s="121">
        <f>SUM(R139:R145)</f>
        <v>35.925650000000005</v>
      </c>
      <c r="T138" s="122">
        <f>SUM(T139:T145)</f>
        <v>0</v>
      </c>
      <c r="AR138" s="117"/>
      <c r="AT138" s="123"/>
      <c r="AU138" s="123"/>
      <c r="AY138" s="117"/>
      <c r="BK138" s="124">
        <f>SUM(BK139:BK145)</f>
        <v>0</v>
      </c>
    </row>
    <row r="139" spans="2:65" s="13" customFormat="1" ht="24.3" customHeight="1">
      <c r="B139" s="127"/>
      <c r="C139" s="128" t="s">
        <v>163</v>
      </c>
      <c r="D139" s="128" t="s">
        <v>108</v>
      </c>
      <c r="E139" s="129" t="s">
        <v>208</v>
      </c>
      <c r="F139" s="130" t="s">
        <v>209</v>
      </c>
      <c r="G139" s="131" t="s">
        <v>111</v>
      </c>
      <c r="H139" s="132">
        <v>5</v>
      </c>
      <c r="I139" s="133">
        <v>0</v>
      </c>
      <c r="J139" s="133">
        <f>ROUND(I139*H139,2)</f>
        <v>0</v>
      </c>
      <c r="K139" s="134"/>
      <c r="L139" s="14"/>
      <c r="M139" s="135" t="s">
        <v>1</v>
      </c>
      <c r="N139" s="136" t="s">
        <v>33</v>
      </c>
      <c r="O139" s="137">
        <v>2.7119999999999998E-2</v>
      </c>
      <c r="P139" s="137">
        <f t="shared" ref="P139:P145" si="10">O139*H139</f>
        <v>0.1356</v>
      </c>
      <c r="Q139" s="137">
        <v>0.37080000000000002</v>
      </c>
      <c r="R139" s="137">
        <f t="shared" ref="R139:R145" si="11">Q139*H139</f>
        <v>1.8540000000000001</v>
      </c>
      <c r="S139" s="137">
        <v>0</v>
      </c>
      <c r="T139" s="138">
        <f t="shared" ref="T139:T145" si="12">S139*H139</f>
        <v>0</v>
      </c>
      <c r="AR139" s="139"/>
      <c r="AT139" s="139"/>
      <c r="AU139" s="139"/>
      <c r="AY139" s="2"/>
      <c r="BE139" s="140">
        <f t="shared" ref="BE139:BE145" si="13">IF(N139="základná",J139,0)</f>
        <v>0</v>
      </c>
      <c r="BF139" s="140">
        <f t="shared" ref="BF139:BF145" si="14">IF(N139="znížená",J139,0)</f>
        <v>0</v>
      </c>
      <c r="BG139" s="140">
        <f t="shared" ref="BG139:BG145" si="15">IF(N139="zákl. prenesená",J139,0)</f>
        <v>0</v>
      </c>
      <c r="BH139" s="140">
        <f t="shared" ref="BH139:BH145" si="16">IF(N139="zníž. prenesená",J139,0)</f>
        <v>0</v>
      </c>
      <c r="BI139" s="140">
        <f t="shared" ref="BI139:BI145" si="17">IF(N139="nulová",J139,0)</f>
        <v>0</v>
      </c>
      <c r="BJ139" s="2" t="s">
        <v>113</v>
      </c>
      <c r="BK139" s="141">
        <f t="shared" ref="BK139:BK145" si="18">ROUND(I139*H139,3)</f>
        <v>0</v>
      </c>
      <c r="BL139" s="2" t="s">
        <v>112</v>
      </c>
      <c r="BM139" s="139" t="s">
        <v>210</v>
      </c>
    </row>
    <row r="140" spans="2:65" s="13" customFormat="1" ht="37.950000000000003" customHeight="1">
      <c r="B140" s="127"/>
      <c r="C140" s="128" t="s">
        <v>167</v>
      </c>
      <c r="D140" s="128" t="s">
        <v>108</v>
      </c>
      <c r="E140" s="129" t="s">
        <v>402</v>
      </c>
      <c r="F140" s="130" t="s">
        <v>403</v>
      </c>
      <c r="G140" s="131" t="s">
        <v>111</v>
      </c>
      <c r="H140" s="132">
        <v>21</v>
      </c>
      <c r="I140" s="133">
        <v>0</v>
      </c>
      <c r="J140" s="133">
        <f t="shared" ref="J140:J145" si="19">ROUND(I140*H140,2)</f>
        <v>0</v>
      </c>
      <c r="K140" s="134"/>
      <c r="L140" s="14"/>
      <c r="M140" s="135" t="s">
        <v>1</v>
      </c>
      <c r="N140" s="136" t="s">
        <v>33</v>
      </c>
      <c r="O140" s="137">
        <v>2.512E-2</v>
      </c>
      <c r="P140" s="137">
        <f t="shared" si="10"/>
        <v>0.52751999999999999</v>
      </c>
      <c r="Q140" s="137">
        <v>0.47885</v>
      </c>
      <c r="R140" s="137">
        <f t="shared" si="11"/>
        <v>10.05585</v>
      </c>
      <c r="S140" s="137">
        <v>0</v>
      </c>
      <c r="T140" s="138">
        <f t="shared" si="12"/>
        <v>0</v>
      </c>
      <c r="AR140" s="139"/>
      <c r="AT140" s="139"/>
      <c r="AU140" s="139"/>
      <c r="AY140" s="2"/>
      <c r="BE140" s="140">
        <f t="shared" si="13"/>
        <v>0</v>
      </c>
      <c r="BF140" s="140">
        <f t="shared" si="14"/>
        <v>0</v>
      </c>
      <c r="BG140" s="140">
        <f t="shared" si="15"/>
        <v>0</v>
      </c>
      <c r="BH140" s="140">
        <f t="shared" si="16"/>
        <v>0</v>
      </c>
      <c r="BI140" s="140">
        <f t="shared" si="17"/>
        <v>0</v>
      </c>
      <c r="BJ140" s="2" t="s">
        <v>113</v>
      </c>
      <c r="BK140" s="141">
        <f t="shared" si="18"/>
        <v>0</v>
      </c>
      <c r="BL140" s="2" t="s">
        <v>112</v>
      </c>
      <c r="BM140" s="139" t="s">
        <v>404</v>
      </c>
    </row>
    <row r="141" spans="2:65" s="13" customFormat="1" ht="33" customHeight="1">
      <c r="B141" s="127"/>
      <c r="C141" s="128" t="s">
        <v>171</v>
      </c>
      <c r="D141" s="128" t="s">
        <v>108</v>
      </c>
      <c r="E141" s="129" t="s">
        <v>216</v>
      </c>
      <c r="F141" s="130" t="s">
        <v>217</v>
      </c>
      <c r="G141" s="131" t="s">
        <v>111</v>
      </c>
      <c r="H141" s="132">
        <v>21</v>
      </c>
      <c r="I141" s="133">
        <v>0</v>
      </c>
      <c r="J141" s="133">
        <f t="shared" si="19"/>
        <v>0</v>
      </c>
      <c r="K141" s="134"/>
      <c r="L141" s="14"/>
      <c r="M141" s="135" t="s">
        <v>1</v>
      </c>
      <c r="N141" s="136" t="s">
        <v>33</v>
      </c>
      <c r="O141" s="137">
        <v>4.0000000000000001E-3</v>
      </c>
      <c r="P141" s="137">
        <f t="shared" si="10"/>
        <v>8.4000000000000005E-2</v>
      </c>
      <c r="Q141" s="137">
        <v>5.6100000000000004E-3</v>
      </c>
      <c r="R141" s="137">
        <f t="shared" si="11"/>
        <v>0.11781000000000001</v>
      </c>
      <c r="S141" s="137">
        <v>0</v>
      </c>
      <c r="T141" s="138">
        <f t="shared" si="12"/>
        <v>0</v>
      </c>
      <c r="AR141" s="139"/>
      <c r="AT141" s="139"/>
      <c r="AU141" s="139"/>
      <c r="AY141" s="2"/>
      <c r="BE141" s="140">
        <f t="shared" si="13"/>
        <v>0</v>
      </c>
      <c r="BF141" s="140">
        <f t="shared" si="14"/>
        <v>0</v>
      </c>
      <c r="BG141" s="140">
        <f t="shared" si="15"/>
        <v>0</v>
      </c>
      <c r="BH141" s="140">
        <f t="shared" si="16"/>
        <v>0</v>
      </c>
      <c r="BI141" s="140">
        <f t="shared" si="17"/>
        <v>0</v>
      </c>
      <c r="BJ141" s="2" t="s">
        <v>113</v>
      </c>
      <c r="BK141" s="141">
        <f t="shared" si="18"/>
        <v>0</v>
      </c>
      <c r="BL141" s="2" t="s">
        <v>112</v>
      </c>
      <c r="BM141" s="139" t="s">
        <v>218</v>
      </c>
    </row>
    <row r="142" spans="2:65" s="13" customFormat="1" ht="33" customHeight="1">
      <c r="B142" s="127"/>
      <c r="C142" s="128" t="s">
        <v>175</v>
      </c>
      <c r="D142" s="128" t="s">
        <v>108</v>
      </c>
      <c r="E142" s="129" t="s">
        <v>220</v>
      </c>
      <c r="F142" s="130" t="s">
        <v>221</v>
      </c>
      <c r="G142" s="131" t="s">
        <v>111</v>
      </c>
      <c r="H142" s="132">
        <v>21</v>
      </c>
      <c r="I142" s="133">
        <v>0</v>
      </c>
      <c r="J142" s="133">
        <f t="shared" si="19"/>
        <v>0</v>
      </c>
      <c r="K142" s="134"/>
      <c r="L142" s="14"/>
      <c r="M142" s="135" t="s">
        <v>1</v>
      </c>
      <c r="N142" s="136" t="s">
        <v>33</v>
      </c>
      <c r="O142" s="137">
        <v>2.0200000000000001E-3</v>
      </c>
      <c r="P142" s="137">
        <f t="shared" si="10"/>
        <v>4.2419999999999999E-2</v>
      </c>
      <c r="Q142" s="137">
        <v>5.1000000000000004E-4</v>
      </c>
      <c r="R142" s="137">
        <f t="shared" si="11"/>
        <v>1.0710000000000001E-2</v>
      </c>
      <c r="S142" s="137">
        <v>0</v>
      </c>
      <c r="T142" s="138">
        <f t="shared" si="12"/>
        <v>0</v>
      </c>
      <c r="AR142" s="139"/>
      <c r="AT142" s="139"/>
      <c r="AU142" s="139"/>
      <c r="AY142" s="2"/>
      <c r="BE142" s="140">
        <f t="shared" si="13"/>
        <v>0</v>
      </c>
      <c r="BF142" s="140">
        <f t="shared" si="14"/>
        <v>0</v>
      </c>
      <c r="BG142" s="140">
        <f t="shared" si="15"/>
        <v>0</v>
      </c>
      <c r="BH142" s="140">
        <f t="shared" si="16"/>
        <v>0</v>
      </c>
      <c r="BI142" s="140">
        <f t="shared" si="17"/>
        <v>0</v>
      </c>
      <c r="BJ142" s="2" t="s">
        <v>113</v>
      </c>
      <c r="BK142" s="141">
        <f t="shared" si="18"/>
        <v>0</v>
      </c>
      <c r="BL142" s="2" t="s">
        <v>112</v>
      </c>
      <c r="BM142" s="139" t="s">
        <v>222</v>
      </c>
    </row>
    <row r="143" spans="2:65" s="13" customFormat="1" ht="33" customHeight="1">
      <c r="B143" s="127"/>
      <c r="C143" s="128" t="s">
        <v>181</v>
      </c>
      <c r="D143" s="128" t="s">
        <v>108</v>
      </c>
      <c r="E143" s="129" t="s">
        <v>405</v>
      </c>
      <c r="F143" s="130" t="s">
        <v>406</v>
      </c>
      <c r="G143" s="131" t="s">
        <v>111</v>
      </c>
      <c r="H143" s="132">
        <v>76</v>
      </c>
      <c r="I143" s="133">
        <v>0</v>
      </c>
      <c r="J143" s="133">
        <f t="shared" si="19"/>
        <v>0</v>
      </c>
      <c r="K143" s="134"/>
      <c r="L143" s="14"/>
      <c r="M143" s="135" t="s">
        <v>1</v>
      </c>
      <c r="N143" s="136" t="s">
        <v>33</v>
      </c>
      <c r="O143" s="137">
        <v>7.0999999999999994E-2</v>
      </c>
      <c r="P143" s="137">
        <f t="shared" si="10"/>
        <v>5.3959999999999999</v>
      </c>
      <c r="Q143" s="137">
        <v>0.12966</v>
      </c>
      <c r="R143" s="137">
        <f t="shared" si="11"/>
        <v>9.8541600000000003</v>
      </c>
      <c r="S143" s="137">
        <v>0</v>
      </c>
      <c r="T143" s="138">
        <f t="shared" si="12"/>
        <v>0</v>
      </c>
      <c r="AR143" s="139"/>
      <c r="AT143" s="139"/>
      <c r="AU143" s="139"/>
      <c r="AY143" s="2"/>
      <c r="BE143" s="140">
        <f t="shared" si="13"/>
        <v>0</v>
      </c>
      <c r="BF143" s="140">
        <f t="shared" si="14"/>
        <v>0</v>
      </c>
      <c r="BG143" s="140">
        <f t="shared" si="15"/>
        <v>0</v>
      </c>
      <c r="BH143" s="140">
        <f t="shared" si="16"/>
        <v>0</v>
      </c>
      <c r="BI143" s="140">
        <f t="shared" si="17"/>
        <v>0</v>
      </c>
      <c r="BJ143" s="2" t="s">
        <v>113</v>
      </c>
      <c r="BK143" s="141">
        <f t="shared" si="18"/>
        <v>0</v>
      </c>
      <c r="BL143" s="2" t="s">
        <v>112</v>
      </c>
      <c r="BM143" s="139" t="s">
        <v>407</v>
      </c>
    </row>
    <row r="144" spans="2:65" s="13" customFormat="1" ht="37.950000000000003" customHeight="1">
      <c r="B144" s="127"/>
      <c r="C144" s="128" t="s">
        <v>185</v>
      </c>
      <c r="D144" s="128" t="s">
        <v>108</v>
      </c>
      <c r="E144" s="129" t="s">
        <v>408</v>
      </c>
      <c r="F144" s="130" t="s">
        <v>409</v>
      </c>
      <c r="G144" s="131" t="s">
        <v>111</v>
      </c>
      <c r="H144" s="132">
        <v>76</v>
      </c>
      <c r="I144" s="133">
        <v>0</v>
      </c>
      <c r="J144" s="133">
        <f t="shared" si="19"/>
        <v>0</v>
      </c>
      <c r="K144" s="134"/>
      <c r="L144" s="14"/>
      <c r="M144" s="135" t="s">
        <v>1</v>
      </c>
      <c r="N144" s="136" t="s">
        <v>33</v>
      </c>
      <c r="O144" s="137">
        <v>8.8999999999999996E-2</v>
      </c>
      <c r="P144" s="137">
        <f t="shared" si="10"/>
        <v>6.7639999999999993</v>
      </c>
      <c r="Q144" s="137">
        <v>0.18151999999999999</v>
      </c>
      <c r="R144" s="137">
        <f t="shared" si="11"/>
        <v>13.79552</v>
      </c>
      <c r="S144" s="137">
        <v>0</v>
      </c>
      <c r="T144" s="138">
        <f t="shared" si="12"/>
        <v>0</v>
      </c>
      <c r="AR144" s="139"/>
      <c r="AT144" s="139"/>
      <c r="AU144" s="139"/>
      <c r="AY144" s="2"/>
      <c r="BE144" s="140">
        <f t="shared" si="13"/>
        <v>0</v>
      </c>
      <c r="BF144" s="140">
        <f t="shared" si="14"/>
        <v>0</v>
      </c>
      <c r="BG144" s="140">
        <f t="shared" si="15"/>
        <v>0</v>
      </c>
      <c r="BH144" s="140">
        <f t="shared" si="16"/>
        <v>0</v>
      </c>
      <c r="BI144" s="140">
        <f t="shared" si="17"/>
        <v>0</v>
      </c>
      <c r="BJ144" s="2" t="s">
        <v>113</v>
      </c>
      <c r="BK144" s="141">
        <f t="shared" si="18"/>
        <v>0</v>
      </c>
      <c r="BL144" s="2" t="s">
        <v>112</v>
      </c>
      <c r="BM144" s="139" t="s">
        <v>410</v>
      </c>
    </row>
    <row r="145" spans="2:65" s="13" customFormat="1" ht="16.5" customHeight="1">
      <c r="B145" s="127"/>
      <c r="C145" s="128" t="s">
        <v>6</v>
      </c>
      <c r="D145" s="128" t="s">
        <v>108</v>
      </c>
      <c r="E145" s="129" t="s">
        <v>240</v>
      </c>
      <c r="F145" s="130" t="s">
        <v>241</v>
      </c>
      <c r="G145" s="131" t="s">
        <v>124</v>
      </c>
      <c r="H145" s="132">
        <v>66</v>
      </c>
      <c r="I145" s="133">
        <v>0</v>
      </c>
      <c r="J145" s="133">
        <f t="shared" si="19"/>
        <v>0</v>
      </c>
      <c r="K145" s="134"/>
      <c r="L145" s="14"/>
      <c r="M145" s="135" t="s">
        <v>1</v>
      </c>
      <c r="N145" s="136" t="s">
        <v>33</v>
      </c>
      <c r="O145" s="137">
        <v>4.2999999999999997E-2</v>
      </c>
      <c r="P145" s="137">
        <f t="shared" si="10"/>
        <v>2.8379999999999996</v>
      </c>
      <c r="Q145" s="137">
        <v>3.5999999999999999E-3</v>
      </c>
      <c r="R145" s="137">
        <f t="shared" si="11"/>
        <v>0.23760000000000001</v>
      </c>
      <c r="S145" s="137">
        <v>0</v>
      </c>
      <c r="T145" s="138">
        <f t="shared" si="12"/>
        <v>0</v>
      </c>
      <c r="AR145" s="139"/>
      <c r="AT145" s="139"/>
      <c r="AU145" s="139"/>
      <c r="AY145" s="2"/>
      <c r="BE145" s="140">
        <f t="shared" si="13"/>
        <v>0</v>
      </c>
      <c r="BF145" s="140">
        <f t="shared" si="14"/>
        <v>0</v>
      </c>
      <c r="BG145" s="140">
        <f t="shared" si="15"/>
        <v>0</v>
      </c>
      <c r="BH145" s="140">
        <f t="shared" si="16"/>
        <v>0</v>
      </c>
      <c r="BI145" s="140">
        <f t="shared" si="17"/>
        <v>0</v>
      </c>
      <c r="BJ145" s="2" t="s">
        <v>113</v>
      </c>
      <c r="BK145" s="141">
        <f t="shared" si="18"/>
        <v>0</v>
      </c>
      <c r="BL145" s="2" t="s">
        <v>112</v>
      </c>
      <c r="BM145" s="139" t="s">
        <v>242</v>
      </c>
    </row>
    <row r="146" spans="2:65" s="115" customFormat="1" ht="22.95" customHeight="1">
      <c r="B146" s="116"/>
      <c r="D146" s="117" t="s">
        <v>66</v>
      </c>
      <c r="E146" s="125" t="s">
        <v>139</v>
      </c>
      <c r="F146" s="125" t="s">
        <v>243</v>
      </c>
      <c r="J146" s="126">
        <f>BK146</f>
        <v>0</v>
      </c>
      <c r="L146" s="116"/>
      <c r="M146" s="120"/>
      <c r="P146" s="121">
        <f>SUM(P147:P161)</f>
        <v>14.653355000000001</v>
      </c>
      <c r="R146" s="121">
        <f>SUM(R147:R161)</f>
        <v>6.9277199999999999</v>
      </c>
      <c r="T146" s="122">
        <f>SUM(T147:T161)</f>
        <v>0</v>
      </c>
      <c r="AR146" s="117"/>
      <c r="AT146" s="123"/>
      <c r="AU146" s="123"/>
      <c r="AY146" s="117"/>
      <c r="BK146" s="124">
        <f>SUM(BK147:BK161)</f>
        <v>0</v>
      </c>
    </row>
    <row r="147" spans="2:65" s="13" customFormat="1" ht="24.3" customHeight="1">
      <c r="B147" s="127"/>
      <c r="C147" s="128" t="s">
        <v>194</v>
      </c>
      <c r="D147" s="128" t="s">
        <v>108</v>
      </c>
      <c r="E147" s="129" t="s">
        <v>245</v>
      </c>
      <c r="F147" s="130" t="s">
        <v>246</v>
      </c>
      <c r="G147" s="131" t="s">
        <v>124</v>
      </c>
      <c r="H147" s="132">
        <v>4</v>
      </c>
      <c r="I147" s="133">
        <v>0</v>
      </c>
      <c r="J147" s="133">
        <f>ROUND(I147*H147,2)</f>
        <v>0</v>
      </c>
      <c r="K147" s="134"/>
      <c r="L147" s="14"/>
      <c r="M147" s="135" t="s">
        <v>1</v>
      </c>
      <c r="N147" s="136" t="s">
        <v>33</v>
      </c>
      <c r="O147" s="137">
        <v>4.7E-2</v>
      </c>
      <c r="P147" s="137">
        <f t="shared" ref="P147:P161" si="20">O147*H147</f>
        <v>0.188</v>
      </c>
      <c r="Q147" s="137">
        <v>1.0000000000000001E-5</v>
      </c>
      <c r="R147" s="137">
        <f t="shared" ref="R147:R161" si="21">Q147*H147</f>
        <v>4.0000000000000003E-5</v>
      </c>
      <c r="S147" s="137">
        <v>0</v>
      </c>
      <c r="T147" s="138">
        <f t="shared" ref="T147:T161" si="22">S147*H147</f>
        <v>0</v>
      </c>
      <c r="AR147" s="139"/>
      <c r="AT147" s="139"/>
      <c r="AU147" s="139"/>
      <c r="AY147" s="2"/>
      <c r="BE147" s="140">
        <f t="shared" ref="BE147:BE161" si="23">IF(N147="základná",J147,0)</f>
        <v>0</v>
      </c>
      <c r="BF147" s="140">
        <f t="shared" ref="BF147:BF161" si="24">IF(N147="znížená",J147,0)</f>
        <v>0</v>
      </c>
      <c r="BG147" s="140">
        <f t="shared" ref="BG147:BG161" si="25">IF(N147="zákl. prenesená",J147,0)</f>
        <v>0</v>
      </c>
      <c r="BH147" s="140">
        <f t="shared" ref="BH147:BH161" si="26">IF(N147="zníž. prenesená",J147,0)</f>
        <v>0</v>
      </c>
      <c r="BI147" s="140">
        <f t="shared" ref="BI147:BI161" si="27">IF(N147="nulová",J147,0)</f>
        <v>0</v>
      </c>
      <c r="BJ147" s="2" t="s">
        <v>113</v>
      </c>
      <c r="BK147" s="141">
        <f t="shared" ref="BK147:BK161" si="28">ROUND(I147*H147,3)</f>
        <v>0</v>
      </c>
      <c r="BL147" s="2" t="s">
        <v>112</v>
      </c>
      <c r="BM147" s="139" t="s">
        <v>247</v>
      </c>
    </row>
    <row r="148" spans="2:65" s="13" customFormat="1" ht="21.75" customHeight="1">
      <c r="B148" s="127"/>
      <c r="C148" s="142" t="s">
        <v>198</v>
      </c>
      <c r="D148" s="142" t="s">
        <v>176</v>
      </c>
      <c r="E148" s="143" t="s">
        <v>249</v>
      </c>
      <c r="F148" s="144" t="s">
        <v>250</v>
      </c>
      <c r="G148" s="145" t="s">
        <v>251</v>
      </c>
      <c r="H148" s="146">
        <v>4</v>
      </c>
      <c r="I148" s="147">
        <v>0</v>
      </c>
      <c r="J148" s="133">
        <f t="shared" ref="J148:J161" si="29">ROUND(I148*H148,2)</f>
        <v>0</v>
      </c>
      <c r="K148" s="148"/>
      <c r="L148" s="149"/>
      <c r="M148" s="150" t="s">
        <v>1</v>
      </c>
      <c r="N148" s="151" t="s">
        <v>33</v>
      </c>
      <c r="O148" s="137">
        <v>0</v>
      </c>
      <c r="P148" s="137">
        <f t="shared" si="20"/>
        <v>0</v>
      </c>
      <c r="Q148" s="137">
        <v>4.5599999999999998E-3</v>
      </c>
      <c r="R148" s="137">
        <f t="shared" si="21"/>
        <v>1.8239999999999999E-2</v>
      </c>
      <c r="S148" s="137">
        <v>0</v>
      </c>
      <c r="T148" s="138">
        <f t="shared" si="22"/>
        <v>0</v>
      </c>
      <c r="AR148" s="139"/>
      <c r="AT148" s="139"/>
      <c r="AU148" s="139"/>
      <c r="AY148" s="2"/>
      <c r="BE148" s="140">
        <f t="shared" si="23"/>
        <v>0</v>
      </c>
      <c r="BF148" s="140">
        <f t="shared" si="24"/>
        <v>0</v>
      </c>
      <c r="BG148" s="140">
        <f t="shared" si="25"/>
        <v>0</v>
      </c>
      <c r="BH148" s="140">
        <f t="shared" si="26"/>
        <v>0</v>
      </c>
      <c r="BI148" s="140">
        <f t="shared" si="27"/>
        <v>0</v>
      </c>
      <c r="BJ148" s="2" t="s">
        <v>113</v>
      </c>
      <c r="BK148" s="141">
        <f t="shared" si="28"/>
        <v>0</v>
      </c>
      <c r="BL148" s="2" t="s">
        <v>112</v>
      </c>
      <c r="BM148" s="139" t="s">
        <v>252</v>
      </c>
    </row>
    <row r="149" spans="2:65" s="13" customFormat="1" ht="24.3" customHeight="1">
      <c r="B149" s="127"/>
      <c r="C149" s="142" t="s">
        <v>203</v>
      </c>
      <c r="D149" s="142" t="s">
        <v>176</v>
      </c>
      <c r="E149" s="143" t="s">
        <v>254</v>
      </c>
      <c r="F149" s="144" t="s">
        <v>411</v>
      </c>
      <c r="G149" s="145" t="s">
        <v>251</v>
      </c>
      <c r="H149" s="146">
        <v>1</v>
      </c>
      <c r="I149" s="147">
        <v>0</v>
      </c>
      <c r="J149" s="133">
        <f t="shared" si="29"/>
        <v>0</v>
      </c>
      <c r="K149" s="148"/>
      <c r="L149" s="149"/>
      <c r="M149" s="150" t="s">
        <v>1</v>
      </c>
      <c r="N149" s="151" t="s">
        <v>33</v>
      </c>
      <c r="O149" s="137">
        <v>0</v>
      </c>
      <c r="P149" s="137">
        <f t="shared" si="20"/>
        <v>0</v>
      </c>
      <c r="Q149" s="137">
        <v>2.5999999999999999E-2</v>
      </c>
      <c r="R149" s="137">
        <f t="shared" si="21"/>
        <v>2.5999999999999999E-2</v>
      </c>
      <c r="S149" s="137">
        <v>0</v>
      </c>
      <c r="T149" s="138">
        <f t="shared" si="22"/>
        <v>0</v>
      </c>
      <c r="AR149" s="139"/>
      <c r="AT149" s="139"/>
      <c r="AU149" s="139"/>
      <c r="AY149" s="2"/>
      <c r="BE149" s="140">
        <f t="shared" si="23"/>
        <v>0</v>
      </c>
      <c r="BF149" s="140">
        <f t="shared" si="24"/>
        <v>0</v>
      </c>
      <c r="BG149" s="140">
        <f t="shared" si="25"/>
        <v>0</v>
      </c>
      <c r="BH149" s="140">
        <f t="shared" si="26"/>
        <v>0</v>
      </c>
      <c r="BI149" s="140">
        <f t="shared" si="27"/>
        <v>0</v>
      </c>
      <c r="BJ149" s="2" t="s">
        <v>113</v>
      </c>
      <c r="BK149" s="141">
        <f t="shared" si="28"/>
        <v>0</v>
      </c>
      <c r="BL149" s="2" t="s">
        <v>112</v>
      </c>
      <c r="BM149" s="139" t="s">
        <v>256</v>
      </c>
    </row>
    <row r="150" spans="2:65" s="13" customFormat="1" ht="24.3" customHeight="1">
      <c r="B150" s="127"/>
      <c r="C150" s="142" t="s">
        <v>207</v>
      </c>
      <c r="D150" s="142" t="s">
        <v>176</v>
      </c>
      <c r="E150" s="143" t="s">
        <v>258</v>
      </c>
      <c r="F150" s="144" t="s">
        <v>412</v>
      </c>
      <c r="G150" s="145" t="s">
        <v>251</v>
      </c>
      <c r="H150" s="146">
        <v>3</v>
      </c>
      <c r="I150" s="147">
        <v>0</v>
      </c>
      <c r="J150" s="133">
        <f t="shared" si="29"/>
        <v>0</v>
      </c>
      <c r="K150" s="148"/>
      <c r="L150" s="149"/>
      <c r="M150" s="150" t="s">
        <v>1</v>
      </c>
      <c r="N150" s="151" t="s">
        <v>33</v>
      </c>
      <c r="O150" s="137">
        <v>0</v>
      </c>
      <c r="P150" s="137">
        <f t="shared" si="20"/>
        <v>0</v>
      </c>
      <c r="Q150" s="137">
        <v>0.6</v>
      </c>
      <c r="R150" s="137">
        <f t="shared" si="21"/>
        <v>1.7999999999999998</v>
      </c>
      <c r="S150" s="137">
        <v>0</v>
      </c>
      <c r="T150" s="138">
        <f t="shared" si="22"/>
        <v>0</v>
      </c>
      <c r="AR150" s="139"/>
      <c r="AT150" s="139"/>
      <c r="AU150" s="139"/>
      <c r="AY150" s="2"/>
      <c r="BE150" s="140">
        <f t="shared" si="23"/>
        <v>0</v>
      </c>
      <c r="BF150" s="140">
        <f t="shared" si="24"/>
        <v>0</v>
      </c>
      <c r="BG150" s="140">
        <f t="shared" si="25"/>
        <v>0</v>
      </c>
      <c r="BH150" s="140">
        <f t="shared" si="26"/>
        <v>0</v>
      </c>
      <c r="BI150" s="140">
        <f t="shared" si="27"/>
        <v>0</v>
      </c>
      <c r="BJ150" s="2" t="s">
        <v>113</v>
      </c>
      <c r="BK150" s="141">
        <f t="shared" si="28"/>
        <v>0</v>
      </c>
      <c r="BL150" s="2" t="s">
        <v>112</v>
      </c>
      <c r="BM150" s="139" t="s">
        <v>260</v>
      </c>
    </row>
    <row r="151" spans="2:65" s="13" customFormat="1" ht="24.3" customHeight="1">
      <c r="B151" s="127"/>
      <c r="C151" s="142" t="s">
        <v>211</v>
      </c>
      <c r="D151" s="142" t="s">
        <v>176</v>
      </c>
      <c r="E151" s="143" t="s">
        <v>262</v>
      </c>
      <c r="F151" s="144" t="s">
        <v>263</v>
      </c>
      <c r="G151" s="145" t="s">
        <v>251</v>
      </c>
      <c r="H151" s="146">
        <v>1</v>
      </c>
      <c r="I151" s="147">
        <v>0</v>
      </c>
      <c r="J151" s="133">
        <f t="shared" si="29"/>
        <v>0</v>
      </c>
      <c r="K151" s="148"/>
      <c r="L151" s="149"/>
      <c r="M151" s="150" t="s">
        <v>1</v>
      </c>
      <c r="N151" s="151" t="s">
        <v>33</v>
      </c>
      <c r="O151" s="137">
        <v>0</v>
      </c>
      <c r="P151" s="137">
        <f t="shared" si="20"/>
        <v>0</v>
      </c>
      <c r="Q151" s="137">
        <v>3.2000000000000002E-3</v>
      </c>
      <c r="R151" s="137">
        <f t="shared" si="21"/>
        <v>3.2000000000000002E-3</v>
      </c>
      <c r="S151" s="137">
        <v>0</v>
      </c>
      <c r="T151" s="138">
        <f t="shared" si="22"/>
        <v>0</v>
      </c>
      <c r="AR151" s="139"/>
      <c r="AT151" s="139"/>
      <c r="AU151" s="139"/>
      <c r="AY151" s="2"/>
      <c r="BE151" s="140">
        <f t="shared" si="23"/>
        <v>0</v>
      </c>
      <c r="BF151" s="140">
        <f t="shared" si="24"/>
        <v>0</v>
      </c>
      <c r="BG151" s="140">
        <f t="shared" si="25"/>
        <v>0</v>
      </c>
      <c r="BH151" s="140">
        <f t="shared" si="26"/>
        <v>0</v>
      </c>
      <c r="BI151" s="140">
        <f t="shared" si="27"/>
        <v>0</v>
      </c>
      <c r="BJ151" s="2" t="s">
        <v>113</v>
      </c>
      <c r="BK151" s="141">
        <f t="shared" si="28"/>
        <v>0</v>
      </c>
      <c r="BL151" s="2" t="s">
        <v>112</v>
      </c>
      <c r="BM151" s="139" t="s">
        <v>264</v>
      </c>
    </row>
    <row r="152" spans="2:65" s="13" customFormat="1" ht="24.3" customHeight="1">
      <c r="B152" s="127"/>
      <c r="C152" s="128" t="s">
        <v>215</v>
      </c>
      <c r="D152" s="128" t="s">
        <v>108</v>
      </c>
      <c r="E152" s="129" t="s">
        <v>266</v>
      </c>
      <c r="F152" s="130" t="s">
        <v>267</v>
      </c>
      <c r="G152" s="131" t="s">
        <v>251</v>
      </c>
      <c r="H152" s="132">
        <v>1</v>
      </c>
      <c r="I152" s="133">
        <v>0</v>
      </c>
      <c r="J152" s="133">
        <f t="shared" si="29"/>
        <v>0</v>
      </c>
      <c r="K152" s="134"/>
      <c r="L152" s="14"/>
      <c r="M152" s="135" t="s">
        <v>1</v>
      </c>
      <c r="N152" s="136" t="s">
        <v>33</v>
      </c>
      <c r="O152" s="137">
        <v>3.5459999999999998</v>
      </c>
      <c r="P152" s="137">
        <f t="shared" si="20"/>
        <v>3.5459999999999998</v>
      </c>
      <c r="Q152" s="137">
        <v>1.86731</v>
      </c>
      <c r="R152" s="137">
        <f t="shared" si="21"/>
        <v>1.86731</v>
      </c>
      <c r="S152" s="137">
        <v>0</v>
      </c>
      <c r="T152" s="138">
        <f t="shared" si="22"/>
        <v>0</v>
      </c>
      <c r="AR152" s="139"/>
      <c r="AT152" s="139"/>
      <c r="AU152" s="139"/>
      <c r="AY152" s="2"/>
      <c r="BE152" s="140">
        <f t="shared" si="23"/>
        <v>0</v>
      </c>
      <c r="BF152" s="140">
        <f t="shared" si="24"/>
        <v>0</v>
      </c>
      <c r="BG152" s="140">
        <f t="shared" si="25"/>
        <v>0</v>
      </c>
      <c r="BH152" s="140">
        <f t="shared" si="26"/>
        <v>0</v>
      </c>
      <c r="BI152" s="140">
        <f t="shared" si="27"/>
        <v>0</v>
      </c>
      <c r="BJ152" s="2" t="s">
        <v>113</v>
      </c>
      <c r="BK152" s="141">
        <f t="shared" si="28"/>
        <v>0</v>
      </c>
      <c r="BL152" s="2" t="s">
        <v>112</v>
      </c>
      <c r="BM152" s="139" t="s">
        <v>268</v>
      </c>
    </row>
    <row r="153" spans="2:65" s="13" customFormat="1" ht="37.950000000000003" customHeight="1">
      <c r="B153" s="127"/>
      <c r="C153" s="128" t="s">
        <v>219</v>
      </c>
      <c r="D153" s="128" t="s">
        <v>108</v>
      </c>
      <c r="E153" s="129" t="s">
        <v>270</v>
      </c>
      <c r="F153" s="130" t="s">
        <v>271</v>
      </c>
      <c r="G153" s="131" t="s">
        <v>251</v>
      </c>
      <c r="H153" s="132">
        <v>7</v>
      </c>
      <c r="I153" s="133">
        <v>0</v>
      </c>
      <c r="J153" s="133">
        <f t="shared" si="29"/>
        <v>0</v>
      </c>
      <c r="K153" s="134"/>
      <c r="L153" s="14"/>
      <c r="M153" s="135" t="s">
        <v>1</v>
      </c>
      <c r="N153" s="136" t="s">
        <v>33</v>
      </c>
      <c r="O153" s="137">
        <v>0.67800000000000005</v>
      </c>
      <c r="P153" s="137">
        <f t="shared" si="20"/>
        <v>4.7460000000000004</v>
      </c>
      <c r="Q153" s="137">
        <v>0.38489000000000001</v>
      </c>
      <c r="R153" s="137">
        <f t="shared" si="21"/>
        <v>2.6942300000000001</v>
      </c>
      <c r="S153" s="137">
        <v>0</v>
      </c>
      <c r="T153" s="138">
        <f t="shared" si="22"/>
        <v>0</v>
      </c>
      <c r="AR153" s="139"/>
      <c r="AT153" s="139"/>
      <c r="AU153" s="139"/>
      <c r="AY153" s="2"/>
      <c r="BE153" s="140">
        <f t="shared" si="23"/>
        <v>0</v>
      </c>
      <c r="BF153" s="140">
        <f t="shared" si="24"/>
        <v>0</v>
      </c>
      <c r="BG153" s="140">
        <f t="shared" si="25"/>
        <v>0</v>
      </c>
      <c r="BH153" s="140">
        <f t="shared" si="26"/>
        <v>0</v>
      </c>
      <c r="BI153" s="140">
        <f t="shared" si="27"/>
        <v>0</v>
      </c>
      <c r="BJ153" s="2" t="s">
        <v>113</v>
      </c>
      <c r="BK153" s="141">
        <f t="shared" si="28"/>
        <v>0</v>
      </c>
      <c r="BL153" s="2" t="s">
        <v>112</v>
      </c>
      <c r="BM153" s="139" t="s">
        <v>272</v>
      </c>
    </row>
    <row r="154" spans="2:65" s="13" customFormat="1" ht="24.3" customHeight="1">
      <c r="B154" s="127"/>
      <c r="C154" s="128" t="s">
        <v>223</v>
      </c>
      <c r="D154" s="128" t="s">
        <v>108</v>
      </c>
      <c r="E154" s="129" t="s">
        <v>274</v>
      </c>
      <c r="F154" s="130" t="s">
        <v>275</v>
      </c>
      <c r="G154" s="131" t="s">
        <v>251</v>
      </c>
      <c r="H154" s="132">
        <v>1</v>
      </c>
      <c r="I154" s="133">
        <v>0</v>
      </c>
      <c r="J154" s="133">
        <f t="shared" si="29"/>
        <v>0</v>
      </c>
      <c r="K154" s="134"/>
      <c r="L154" s="14"/>
      <c r="M154" s="135" t="s">
        <v>1</v>
      </c>
      <c r="N154" s="136" t="s">
        <v>33</v>
      </c>
      <c r="O154" s="137">
        <v>4.282</v>
      </c>
      <c r="P154" s="137">
        <f t="shared" si="20"/>
        <v>4.282</v>
      </c>
      <c r="Q154" s="137">
        <v>0.34099000000000002</v>
      </c>
      <c r="R154" s="137">
        <f t="shared" si="21"/>
        <v>0.34099000000000002</v>
      </c>
      <c r="S154" s="137">
        <v>0</v>
      </c>
      <c r="T154" s="138">
        <f t="shared" si="22"/>
        <v>0</v>
      </c>
      <c r="AR154" s="139"/>
      <c r="AT154" s="139"/>
      <c r="AU154" s="139"/>
      <c r="AY154" s="2"/>
      <c r="BE154" s="140">
        <f t="shared" si="23"/>
        <v>0</v>
      </c>
      <c r="BF154" s="140">
        <f t="shared" si="24"/>
        <v>0</v>
      </c>
      <c r="BG154" s="140">
        <f t="shared" si="25"/>
        <v>0</v>
      </c>
      <c r="BH154" s="140">
        <f t="shared" si="26"/>
        <v>0</v>
      </c>
      <c r="BI154" s="140">
        <f t="shared" si="27"/>
        <v>0</v>
      </c>
      <c r="BJ154" s="2" t="s">
        <v>113</v>
      </c>
      <c r="BK154" s="141">
        <f t="shared" si="28"/>
        <v>0</v>
      </c>
      <c r="BL154" s="2" t="s">
        <v>112</v>
      </c>
      <c r="BM154" s="139" t="s">
        <v>276</v>
      </c>
    </row>
    <row r="155" spans="2:65" s="13" customFormat="1" ht="16.5" customHeight="1">
      <c r="B155" s="127"/>
      <c r="C155" s="142" t="s">
        <v>227</v>
      </c>
      <c r="D155" s="142" t="s">
        <v>176</v>
      </c>
      <c r="E155" s="143" t="s">
        <v>278</v>
      </c>
      <c r="F155" s="144" t="s">
        <v>279</v>
      </c>
      <c r="G155" s="145" t="s">
        <v>251</v>
      </c>
      <c r="H155" s="146">
        <v>1</v>
      </c>
      <c r="I155" s="147">
        <v>0</v>
      </c>
      <c r="J155" s="133">
        <f t="shared" si="29"/>
        <v>0</v>
      </c>
      <c r="K155" s="148"/>
      <c r="L155" s="149"/>
      <c r="M155" s="150" t="s">
        <v>1</v>
      </c>
      <c r="N155" s="151" t="s">
        <v>33</v>
      </c>
      <c r="O155" s="137">
        <v>0</v>
      </c>
      <c r="P155" s="137">
        <f t="shared" si="20"/>
        <v>0</v>
      </c>
      <c r="Q155" s="137">
        <v>6.3E-2</v>
      </c>
      <c r="R155" s="137">
        <f t="shared" si="21"/>
        <v>6.3E-2</v>
      </c>
      <c r="S155" s="137">
        <v>0</v>
      </c>
      <c r="T155" s="138">
        <f t="shared" si="22"/>
        <v>0</v>
      </c>
      <c r="AR155" s="139"/>
      <c r="AT155" s="139"/>
      <c r="AU155" s="139"/>
      <c r="AY155" s="2"/>
      <c r="BE155" s="140">
        <f t="shared" si="23"/>
        <v>0</v>
      </c>
      <c r="BF155" s="140">
        <f t="shared" si="24"/>
        <v>0</v>
      </c>
      <c r="BG155" s="140">
        <f t="shared" si="25"/>
        <v>0</v>
      </c>
      <c r="BH155" s="140">
        <f t="shared" si="26"/>
        <v>0</v>
      </c>
      <c r="BI155" s="140">
        <f t="shared" si="27"/>
        <v>0</v>
      </c>
      <c r="BJ155" s="2" t="s">
        <v>113</v>
      </c>
      <c r="BK155" s="141">
        <f t="shared" si="28"/>
        <v>0</v>
      </c>
      <c r="BL155" s="2" t="s">
        <v>112</v>
      </c>
      <c r="BM155" s="139" t="s">
        <v>280</v>
      </c>
    </row>
    <row r="156" spans="2:65" s="13" customFormat="1" ht="16.5" customHeight="1">
      <c r="B156" s="127"/>
      <c r="C156" s="128" t="s">
        <v>231</v>
      </c>
      <c r="D156" s="128" t="s">
        <v>108</v>
      </c>
      <c r="E156" s="129" t="s">
        <v>282</v>
      </c>
      <c r="F156" s="130" t="s">
        <v>283</v>
      </c>
      <c r="G156" s="131" t="s">
        <v>251</v>
      </c>
      <c r="H156" s="132">
        <v>1</v>
      </c>
      <c r="I156" s="133">
        <v>0</v>
      </c>
      <c r="J156" s="133">
        <f t="shared" si="29"/>
        <v>0</v>
      </c>
      <c r="K156" s="134"/>
      <c r="L156" s="14"/>
      <c r="M156" s="135" t="s">
        <v>1</v>
      </c>
      <c r="N156" s="136" t="s">
        <v>33</v>
      </c>
      <c r="O156" s="137">
        <v>0.35555500000000001</v>
      </c>
      <c r="P156" s="137">
        <f t="shared" si="20"/>
        <v>0.35555500000000001</v>
      </c>
      <c r="Q156" s="137">
        <v>2.0000000000000002E-5</v>
      </c>
      <c r="R156" s="137">
        <f t="shared" si="21"/>
        <v>2.0000000000000002E-5</v>
      </c>
      <c r="S156" s="137">
        <v>0</v>
      </c>
      <c r="T156" s="138">
        <f t="shared" si="22"/>
        <v>0</v>
      </c>
      <c r="AR156" s="139"/>
      <c r="AT156" s="139"/>
      <c r="AU156" s="139"/>
      <c r="AY156" s="2"/>
      <c r="BE156" s="140">
        <f t="shared" si="23"/>
        <v>0</v>
      </c>
      <c r="BF156" s="140">
        <f t="shared" si="24"/>
        <v>0</v>
      </c>
      <c r="BG156" s="140">
        <f t="shared" si="25"/>
        <v>0</v>
      </c>
      <c r="BH156" s="140">
        <f t="shared" si="26"/>
        <v>0</v>
      </c>
      <c r="BI156" s="140">
        <f t="shared" si="27"/>
        <v>0</v>
      </c>
      <c r="BJ156" s="2" t="s">
        <v>113</v>
      </c>
      <c r="BK156" s="141">
        <f t="shared" si="28"/>
        <v>0</v>
      </c>
      <c r="BL156" s="2" t="s">
        <v>112</v>
      </c>
      <c r="BM156" s="139" t="s">
        <v>284</v>
      </c>
    </row>
    <row r="157" spans="2:65" s="13" customFormat="1" ht="16.5" customHeight="1">
      <c r="B157" s="127"/>
      <c r="C157" s="142" t="s">
        <v>235</v>
      </c>
      <c r="D157" s="142" t="s">
        <v>176</v>
      </c>
      <c r="E157" s="143" t="s">
        <v>286</v>
      </c>
      <c r="F157" s="144" t="s">
        <v>413</v>
      </c>
      <c r="G157" s="145" t="s">
        <v>251</v>
      </c>
      <c r="H157" s="146">
        <v>1</v>
      </c>
      <c r="I157" s="147">
        <v>0</v>
      </c>
      <c r="J157" s="133">
        <f t="shared" si="29"/>
        <v>0</v>
      </c>
      <c r="K157" s="148"/>
      <c r="L157" s="149"/>
      <c r="M157" s="150" t="s">
        <v>1</v>
      </c>
      <c r="N157" s="151" t="s">
        <v>33</v>
      </c>
      <c r="O157" s="137">
        <v>0</v>
      </c>
      <c r="P157" s="137">
        <f t="shared" si="20"/>
        <v>0</v>
      </c>
      <c r="Q157" s="137">
        <v>3.6999999999999999E-4</v>
      </c>
      <c r="R157" s="137">
        <f t="shared" si="21"/>
        <v>3.6999999999999999E-4</v>
      </c>
      <c r="S157" s="137">
        <v>0</v>
      </c>
      <c r="T157" s="138">
        <f t="shared" si="22"/>
        <v>0</v>
      </c>
      <c r="AR157" s="139"/>
      <c r="AT157" s="139"/>
      <c r="AU157" s="139"/>
      <c r="AY157" s="2"/>
      <c r="BE157" s="140">
        <f t="shared" si="23"/>
        <v>0</v>
      </c>
      <c r="BF157" s="140">
        <f t="shared" si="24"/>
        <v>0</v>
      </c>
      <c r="BG157" s="140">
        <f t="shared" si="25"/>
        <v>0</v>
      </c>
      <c r="BH157" s="140">
        <f t="shared" si="26"/>
        <v>0</v>
      </c>
      <c r="BI157" s="140">
        <f t="shared" si="27"/>
        <v>0</v>
      </c>
      <c r="BJ157" s="2" t="s">
        <v>113</v>
      </c>
      <c r="BK157" s="141">
        <f t="shared" si="28"/>
        <v>0</v>
      </c>
      <c r="BL157" s="2" t="s">
        <v>112</v>
      </c>
      <c r="BM157" s="139" t="s">
        <v>288</v>
      </c>
    </row>
    <row r="158" spans="2:65" s="13" customFormat="1" ht="16.5" customHeight="1">
      <c r="B158" s="127"/>
      <c r="C158" s="128" t="s">
        <v>239</v>
      </c>
      <c r="D158" s="128" t="s">
        <v>108</v>
      </c>
      <c r="E158" s="129" t="s">
        <v>290</v>
      </c>
      <c r="F158" s="130" t="s">
        <v>291</v>
      </c>
      <c r="G158" s="131" t="s">
        <v>251</v>
      </c>
      <c r="H158" s="132">
        <v>1</v>
      </c>
      <c r="I158" s="133">
        <v>0</v>
      </c>
      <c r="J158" s="133">
        <f t="shared" si="29"/>
        <v>0</v>
      </c>
      <c r="K158" s="134"/>
      <c r="L158" s="14"/>
      <c r="M158" s="135" t="s">
        <v>1</v>
      </c>
      <c r="N158" s="136" t="s">
        <v>33</v>
      </c>
      <c r="O158" s="137">
        <v>0.32579999999999998</v>
      </c>
      <c r="P158" s="137">
        <f t="shared" si="20"/>
        <v>0.32579999999999998</v>
      </c>
      <c r="Q158" s="137">
        <v>2.0000000000000002E-5</v>
      </c>
      <c r="R158" s="137">
        <f t="shared" si="21"/>
        <v>2.0000000000000002E-5</v>
      </c>
      <c r="S158" s="137">
        <v>0</v>
      </c>
      <c r="T158" s="138">
        <f t="shared" si="22"/>
        <v>0</v>
      </c>
      <c r="AR158" s="139"/>
      <c r="AT158" s="139"/>
      <c r="AU158" s="139"/>
      <c r="AY158" s="2"/>
      <c r="BE158" s="140">
        <f t="shared" si="23"/>
        <v>0</v>
      </c>
      <c r="BF158" s="140">
        <f t="shared" si="24"/>
        <v>0</v>
      </c>
      <c r="BG158" s="140">
        <f t="shared" si="25"/>
        <v>0</v>
      </c>
      <c r="BH158" s="140">
        <f t="shared" si="26"/>
        <v>0</v>
      </c>
      <c r="BI158" s="140">
        <f t="shared" si="27"/>
        <v>0</v>
      </c>
      <c r="BJ158" s="2" t="s">
        <v>113</v>
      </c>
      <c r="BK158" s="141">
        <f t="shared" si="28"/>
        <v>0</v>
      </c>
      <c r="BL158" s="2" t="s">
        <v>112</v>
      </c>
      <c r="BM158" s="139" t="s">
        <v>292</v>
      </c>
    </row>
    <row r="159" spans="2:65" s="13" customFormat="1" ht="24.3" customHeight="1">
      <c r="B159" s="127"/>
      <c r="C159" s="142" t="s">
        <v>244</v>
      </c>
      <c r="D159" s="142" t="s">
        <v>176</v>
      </c>
      <c r="E159" s="143" t="s">
        <v>294</v>
      </c>
      <c r="F159" s="144" t="s">
        <v>295</v>
      </c>
      <c r="G159" s="145" t="s">
        <v>251</v>
      </c>
      <c r="H159" s="146">
        <v>1</v>
      </c>
      <c r="I159" s="147">
        <v>0</v>
      </c>
      <c r="J159" s="133">
        <f t="shared" si="29"/>
        <v>0</v>
      </c>
      <c r="K159" s="148"/>
      <c r="L159" s="149"/>
      <c r="M159" s="150" t="s">
        <v>1</v>
      </c>
      <c r="N159" s="151" t="s">
        <v>33</v>
      </c>
      <c r="O159" s="137">
        <v>0</v>
      </c>
      <c r="P159" s="137">
        <f t="shared" si="20"/>
        <v>0</v>
      </c>
      <c r="Q159" s="137">
        <v>4.8000000000000001E-2</v>
      </c>
      <c r="R159" s="137">
        <f t="shared" si="21"/>
        <v>4.8000000000000001E-2</v>
      </c>
      <c r="S159" s="137">
        <v>0</v>
      </c>
      <c r="T159" s="138">
        <f t="shared" si="22"/>
        <v>0</v>
      </c>
      <c r="AR159" s="139"/>
      <c r="AT159" s="139"/>
      <c r="AU159" s="139"/>
      <c r="AY159" s="2"/>
      <c r="BE159" s="140">
        <f t="shared" si="23"/>
        <v>0</v>
      </c>
      <c r="BF159" s="140">
        <f t="shared" si="24"/>
        <v>0</v>
      </c>
      <c r="BG159" s="140">
        <f t="shared" si="25"/>
        <v>0</v>
      </c>
      <c r="BH159" s="140">
        <f t="shared" si="26"/>
        <v>0</v>
      </c>
      <c r="BI159" s="140">
        <f t="shared" si="27"/>
        <v>0</v>
      </c>
      <c r="BJ159" s="2" t="s">
        <v>113</v>
      </c>
      <c r="BK159" s="141">
        <f t="shared" si="28"/>
        <v>0</v>
      </c>
      <c r="BL159" s="2" t="s">
        <v>112</v>
      </c>
      <c r="BM159" s="139" t="s">
        <v>296</v>
      </c>
    </row>
    <row r="160" spans="2:65" s="13" customFormat="1" ht="24.3" customHeight="1">
      <c r="B160" s="127"/>
      <c r="C160" s="128" t="s">
        <v>248</v>
      </c>
      <c r="D160" s="128" t="s">
        <v>108</v>
      </c>
      <c r="E160" s="129" t="s">
        <v>298</v>
      </c>
      <c r="F160" s="130" t="s">
        <v>299</v>
      </c>
      <c r="G160" s="131" t="s">
        <v>251</v>
      </c>
      <c r="H160" s="132">
        <v>1</v>
      </c>
      <c r="I160" s="133">
        <v>0</v>
      </c>
      <c r="J160" s="133">
        <f t="shared" si="29"/>
        <v>0</v>
      </c>
      <c r="K160" s="134"/>
      <c r="L160" s="14"/>
      <c r="M160" s="135" t="s">
        <v>1</v>
      </c>
      <c r="N160" s="136" t="s">
        <v>33</v>
      </c>
      <c r="O160" s="137">
        <v>1.21</v>
      </c>
      <c r="P160" s="137">
        <f t="shared" si="20"/>
        <v>1.21</v>
      </c>
      <c r="Q160" s="137">
        <v>6.3E-3</v>
      </c>
      <c r="R160" s="137">
        <f t="shared" si="21"/>
        <v>6.3E-3</v>
      </c>
      <c r="S160" s="137">
        <v>0</v>
      </c>
      <c r="T160" s="138">
        <f t="shared" si="22"/>
        <v>0</v>
      </c>
      <c r="AR160" s="139"/>
      <c r="AT160" s="139"/>
      <c r="AU160" s="139"/>
      <c r="AY160" s="2"/>
      <c r="BE160" s="140">
        <f t="shared" si="23"/>
        <v>0</v>
      </c>
      <c r="BF160" s="140">
        <f t="shared" si="24"/>
        <v>0</v>
      </c>
      <c r="BG160" s="140">
        <f t="shared" si="25"/>
        <v>0</v>
      </c>
      <c r="BH160" s="140">
        <f t="shared" si="26"/>
        <v>0</v>
      </c>
      <c r="BI160" s="140">
        <f t="shared" si="27"/>
        <v>0</v>
      </c>
      <c r="BJ160" s="2" t="s">
        <v>113</v>
      </c>
      <c r="BK160" s="141">
        <f t="shared" si="28"/>
        <v>0</v>
      </c>
      <c r="BL160" s="2" t="s">
        <v>112</v>
      </c>
      <c r="BM160" s="139" t="s">
        <v>300</v>
      </c>
    </row>
    <row r="161" spans="2:65" s="13" customFormat="1" ht="16.5" customHeight="1">
      <c r="B161" s="127"/>
      <c r="C161" s="142" t="s">
        <v>253</v>
      </c>
      <c r="D161" s="142" t="s">
        <v>176</v>
      </c>
      <c r="E161" s="143" t="s">
        <v>302</v>
      </c>
      <c r="F161" s="144" t="s">
        <v>303</v>
      </c>
      <c r="G161" s="145" t="s">
        <v>251</v>
      </c>
      <c r="H161" s="146">
        <v>1</v>
      </c>
      <c r="I161" s="147">
        <v>0</v>
      </c>
      <c r="J161" s="133">
        <f t="shared" si="29"/>
        <v>0</v>
      </c>
      <c r="K161" s="148"/>
      <c r="L161" s="149"/>
      <c r="M161" s="150" t="s">
        <v>1</v>
      </c>
      <c r="N161" s="151" t="s">
        <v>33</v>
      </c>
      <c r="O161" s="137">
        <v>0</v>
      </c>
      <c r="P161" s="137">
        <f t="shared" si="20"/>
        <v>0</v>
      </c>
      <c r="Q161" s="137">
        <v>0.06</v>
      </c>
      <c r="R161" s="137">
        <f t="shared" si="21"/>
        <v>0.06</v>
      </c>
      <c r="S161" s="137">
        <v>0</v>
      </c>
      <c r="T161" s="138">
        <f t="shared" si="22"/>
        <v>0</v>
      </c>
      <c r="AR161" s="139"/>
      <c r="AT161" s="139"/>
      <c r="AU161" s="139"/>
      <c r="AY161" s="2"/>
      <c r="BE161" s="140">
        <f t="shared" si="23"/>
        <v>0</v>
      </c>
      <c r="BF161" s="140">
        <f t="shared" si="24"/>
        <v>0</v>
      </c>
      <c r="BG161" s="140">
        <f t="shared" si="25"/>
        <v>0</v>
      </c>
      <c r="BH161" s="140">
        <f t="shared" si="26"/>
        <v>0</v>
      </c>
      <c r="BI161" s="140">
        <f t="shared" si="27"/>
        <v>0</v>
      </c>
      <c r="BJ161" s="2" t="s">
        <v>113</v>
      </c>
      <c r="BK161" s="141">
        <f t="shared" si="28"/>
        <v>0</v>
      </c>
      <c r="BL161" s="2" t="s">
        <v>112</v>
      </c>
      <c r="BM161" s="139" t="s">
        <v>304</v>
      </c>
    </row>
    <row r="162" spans="2:65" s="115" customFormat="1" ht="22.95" customHeight="1">
      <c r="B162" s="116"/>
      <c r="D162" s="117" t="s">
        <v>66</v>
      </c>
      <c r="E162" s="125" t="s">
        <v>143</v>
      </c>
      <c r="F162" s="125" t="s">
        <v>309</v>
      </c>
      <c r="J162" s="126">
        <f>BK162</f>
        <v>0</v>
      </c>
      <c r="L162" s="116"/>
      <c r="M162" s="120"/>
      <c r="P162" s="121">
        <f>SUM(P163:P170)</f>
        <v>54.272744000000003</v>
      </c>
      <c r="R162" s="121">
        <f>SUM(R163:R170)</f>
        <v>5.3838999999999988</v>
      </c>
      <c r="T162" s="122">
        <f>SUM(T163:T170)</f>
        <v>0</v>
      </c>
      <c r="AR162" s="117"/>
      <c r="AT162" s="123"/>
      <c r="AU162" s="123"/>
      <c r="AY162" s="117"/>
      <c r="BK162" s="124">
        <f>SUM(BK163:BK170)</f>
        <v>0</v>
      </c>
    </row>
    <row r="163" spans="2:65" s="13" customFormat="1" ht="33" customHeight="1">
      <c r="B163" s="127"/>
      <c r="C163" s="128" t="s">
        <v>257</v>
      </c>
      <c r="D163" s="128" t="s">
        <v>108</v>
      </c>
      <c r="E163" s="129" t="s">
        <v>319</v>
      </c>
      <c r="F163" s="130" t="s">
        <v>320</v>
      </c>
      <c r="G163" s="131" t="s">
        <v>124</v>
      </c>
      <c r="H163" s="132">
        <v>30</v>
      </c>
      <c r="I163" s="133">
        <v>0</v>
      </c>
      <c r="J163" s="133">
        <f>ROUND(I163*H163,2)</f>
        <v>0</v>
      </c>
      <c r="K163" s="134"/>
      <c r="L163" s="14"/>
      <c r="M163" s="135" t="s">
        <v>1</v>
      </c>
      <c r="N163" s="136" t="s">
        <v>33</v>
      </c>
      <c r="O163" s="137">
        <v>0.27</v>
      </c>
      <c r="P163" s="137">
        <f t="shared" ref="P163:P170" si="30">O163*H163</f>
        <v>8.1000000000000014</v>
      </c>
      <c r="Q163" s="137">
        <v>0.15112999999999999</v>
      </c>
      <c r="R163" s="137">
        <f t="shared" ref="R163:R170" si="31">Q163*H163</f>
        <v>4.5338999999999992</v>
      </c>
      <c r="S163" s="137">
        <v>0</v>
      </c>
      <c r="T163" s="138">
        <f t="shared" ref="T163:T170" si="32">S163*H163</f>
        <v>0</v>
      </c>
      <c r="AR163" s="139"/>
      <c r="AT163" s="139"/>
      <c r="AU163" s="139"/>
      <c r="AY163" s="2"/>
      <c r="BE163" s="140">
        <f t="shared" ref="BE163:BE170" si="33">IF(N163="základná",J163,0)</f>
        <v>0</v>
      </c>
      <c r="BF163" s="140">
        <f t="shared" ref="BF163:BF170" si="34">IF(N163="znížená",J163,0)</f>
        <v>0</v>
      </c>
      <c r="BG163" s="140">
        <f t="shared" ref="BG163:BG170" si="35">IF(N163="zákl. prenesená",J163,0)</f>
        <v>0</v>
      </c>
      <c r="BH163" s="140">
        <f t="shared" ref="BH163:BH170" si="36">IF(N163="zníž. prenesená",J163,0)</f>
        <v>0</v>
      </c>
      <c r="BI163" s="140">
        <f t="shared" ref="BI163:BI170" si="37">IF(N163="nulová",J163,0)</f>
        <v>0</v>
      </c>
      <c r="BJ163" s="2" t="s">
        <v>113</v>
      </c>
      <c r="BK163" s="141">
        <f t="shared" ref="BK163:BK170" si="38">ROUND(I163*H163,3)</f>
        <v>0</v>
      </c>
      <c r="BL163" s="2" t="s">
        <v>112</v>
      </c>
      <c r="BM163" s="139" t="s">
        <v>321</v>
      </c>
    </row>
    <row r="164" spans="2:65" s="13" customFormat="1" ht="16.5" customHeight="1">
      <c r="B164" s="127"/>
      <c r="C164" s="142" t="s">
        <v>261</v>
      </c>
      <c r="D164" s="142" t="s">
        <v>176</v>
      </c>
      <c r="E164" s="143" t="s">
        <v>323</v>
      </c>
      <c r="F164" s="144" t="s">
        <v>324</v>
      </c>
      <c r="G164" s="145" t="s">
        <v>251</v>
      </c>
      <c r="H164" s="146">
        <v>10</v>
      </c>
      <c r="I164" s="147">
        <v>0</v>
      </c>
      <c r="J164" s="133">
        <f t="shared" ref="J164:J170" si="39">ROUND(I164*H164,2)</f>
        <v>0</v>
      </c>
      <c r="K164" s="148"/>
      <c r="L164" s="149"/>
      <c r="M164" s="150" t="s">
        <v>1</v>
      </c>
      <c r="N164" s="151" t="s">
        <v>33</v>
      </c>
      <c r="O164" s="137">
        <v>0</v>
      </c>
      <c r="P164" s="137">
        <f t="shared" si="30"/>
        <v>0</v>
      </c>
      <c r="Q164" s="137">
        <v>8.5000000000000006E-2</v>
      </c>
      <c r="R164" s="137">
        <f t="shared" si="31"/>
        <v>0.85000000000000009</v>
      </c>
      <c r="S164" s="137">
        <v>0</v>
      </c>
      <c r="T164" s="138">
        <f t="shared" si="32"/>
        <v>0</v>
      </c>
      <c r="AR164" s="139"/>
      <c r="AT164" s="139"/>
      <c r="AU164" s="139"/>
      <c r="AY164" s="2"/>
      <c r="BE164" s="140">
        <f t="shared" si="33"/>
        <v>0</v>
      </c>
      <c r="BF164" s="140">
        <f t="shared" si="34"/>
        <v>0</v>
      </c>
      <c r="BG164" s="140">
        <f t="shared" si="35"/>
        <v>0</v>
      </c>
      <c r="BH164" s="140">
        <f t="shared" si="36"/>
        <v>0</v>
      </c>
      <c r="BI164" s="140">
        <f t="shared" si="37"/>
        <v>0</v>
      </c>
      <c r="BJ164" s="2" t="s">
        <v>113</v>
      </c>
      <c r="BK164" s="141">
        <f t="shared" si="38"/>
        <v>0</v>
      </c>
      <c r="BL164" s="2" t="s">
        <v>112</v>
      </c>
      <c r="BM164" s="139" t="s">
        <v>325</v>
      </c>
    </row>
    <row r="165" spans="2:65" s="13" customFormat="1" ht="24.3" customHeight="1">
      <c r="B165" s="127"/>
      <c r="C165" s="128" t="s">
        <v>265</v>
      </c>
      <c r="D165" s="128" t="s">
        <v>108</v>
      </c>
      <c r="E165" s="129" t="s">
        <v>327</v>
      </c>
      <c r="F165" s="130" t="s">
        <v>328</v>
      </c>
      <c r="G165" s="131" t="s">
        <v>124</v>
      </c>
      <c r="H165" s="132">
        <v>40</v>
      </c>
      <c r="I165" s="133">
        <v>0</v>
      </c>
      <c r="J165" s="133">
        <f t="shared" si="39"/>
        <v>0</v>
      </c>
      <c r="K165" s="134"/>
      <c r="L165" s="14"/>
      <c r="M165" s="135" t="s">
        <v>1</v>
      </c>
      <c r="N165" s="136" t="s">
        <v>33</v>
      </c>
      <c r="O165" s="137">
        <v>0.29499999999999998</v>
      </c>
      <c r="P165" s="137">
        <f t="shared" si="30"/>
        <v>11.799999999999999</v>
      </c>
      <c r="Q165" s="137">
        <v>0</v>
      </c>
      <c r="R165" s="137">
        <f t="shared" si="31"/>
        <v>0</v>
      </c>
      <c r="S165" s="137">
        <v>0</v>
      </c>
      <c r="T165" s="138">
        <f t="shared" si="32"/>
        <v>0</v>
      </c>
      <c r="AR165" s="139"/>
      <c r="AT165" s="139"/>
      <c r="AU165" s="139"/>
      <c r="AY165" s="2"/>
      <c r="BE165" s="140">
        <f t="shared" si="33"/>
        <v>0</v>
      </c>
      <c r="BF165" s="140">
        <f t="shared" si="34"/>
        <v>0</v>
      </c>
      <c r="BG165" s="140">
        <f t="shared" si="35"/>
        <v>0</v>
      </c>
      <c r="BH165" s="140">
        <f t="shared" si="36"/>
        <v>0</v>
      </c>
      <c r="BI165" s="140">
        <f t="shared" si="37"/>
        <v>0</v>
      </c>
      <c r="BJ165" s="2" t="s">
        <v>113</v>
      </c>
      <c r="BK165" s="141">
        <f t="shared" si="38"/>
        <v>0</v>
      </c>
      <c r="BL165" s="2" t="s">
        <v>112</v>
      </c>
      <c r="BM165" s="139" t="s">
        <v>329</v>
      </c>
    </row>
    <row r="166" spans="2:65" s="13" customFormat="1" ht="24.3" customHeight="1">
      <c r="B166" s="127"/>
      <c r="C166" s="128" t="s">
        <v>269</v>
      </c>
      <c r="D166" s="128" t="s">
        <v>108</v>
      </c>
      <c r="E166" s="129" t="s">
        <v>339</v>
      </c>
      <c r="F166" s="130" t="s">
        <v>340</v>
      </c>
      <c r="G166" s="131" t="s">
        <v>191</v>
      </c>
      <c r="H166" s="132">
        <v>16.436</v>
      </c>
      <c r="I166" s="133">
        <v>0</v>
      </c>
      <c r="J166" s="133">
        <f t="shared" si="39"/>
        <v>0</v>
      </c>
      <c r="K166" s="134"/>
      <c r="L166" s="14"/>
      <c r="M166" s="135" t="s">
        <v>1</v>
      </c>
      <c r="N166" s="136" t="s">
        <v>33</v>
      </c>
      <c r="O166" s="137">
        <v>3.1E-2</v>
      </c>
      <c r="P166" s="137">
        <f t="shared" si="30"/>
        <v>0.50951599999999997</v>
      </c>
      <c r="Q166" s="137">
        <v>0</v>
      </c>
      <c r="R166" s="137">
        <f t="shared" si="31"/>
        <v>0</v>
      </c>
      <c r="S166" s="137">
        <v>0</v>
      </c>
      <c r="T166" s="138">
        <f t="shared" si="32"/>
        <v>0</v>
      </c>
      <c r="AR166" s="139"/>
      <c r="AT166" s="139"/>
      <c r="AU166" s="139"/>
      <c r="AY166" s="2"/>
      <c r="BE166" s="140">
        <f t="shared" si="33"/>
        <v>0</v>
      </c>
      <c r="BF166" s="140">
        <f t="shared" si="34"/>
        <v>0</v>
      </c>
      <c r="BG166" s="140">
        <f t="shared" si="35"/>
        <v>0</v>
      </c>
      <c r="BH166" s="140">
        <f t="shared" si="36"/>
        <v>0</v>
      </c>
      <c r="BI166" s="140">
        <f t="shared" si="37"/>
        <v>0</v>
      </c>
      <c r="BJ166" s="2" t="s">
        <v>113</v>
      </c>
      <c r="BK166" s="141">
        <f t="shared" si="38"/>
        <v>0</v>
      </c>
      <c r="BL166" s="2" t="s">
        <v>112</v>
      </c>
      <c r="BM166" s="139" t="s">
        <v>414</v>
      </c>
    </row>
    <row r="167" spans="2:65" s="13" customFormat="1" ht="24.3" customHeight="1">
      <c r="B167" s="127"/>
      <c r="C167" s="128" t="s">
        <v>273</v>
      </c>
      <c r="D167" s="128" t="s">
        <v>108</v>
      </c>
      <c r="E167" s="129" t="s">
        <v>343</v>
      </c>
      <c r="F167" s="130" t="s">
        <v>344</v>
      </c>
      <c r="G167" s="131" t="s">
        <v>191</v>
      </c>
      <c r="H167" s="132">
        <v>312.28399999999999</v>
      </c>
      <c r="I167" s="133">
        <v>0</v>
      </c>
      <c r="J167" s="133">
        <f t="shared" si="39"/>
        <v>0</v>
      </c>
      <c r="K167" s="134"/>
      <c r="L167" s="14"/>
      <c r="M167" s="135" t="s">
        <v>1</v>
      </c>
      <c r="N167" s="136" t="s">
        <v>33</v>
      </c>
      <c r="O167" s="137">
        <v>6.0000000000000001E-3</v>
      </c>
      <c r="P167" s="137">
        <f t="shared" si="30"/>
        <v>1.873704</v>
      </c>
      <c r="Q167" s="137">
        <v>0</v>
      </c>
      <c r="R167" s="137">
        <f t="shared" si="31"/>
        <v>0</v>
      </c>
      <c r="S167" s="137">
        <v>0</v>
      </c>
      <c r="T167" s="138">
        <f t="shared" si="32"/>
        <v>0</v>
      </c>
      <c r="AR167" s="139"/>
      <c r="AT167" s="139"/>
      <c r="AU167" s="139"/>
      <c r="AY167" s="2"/>
      <c r="BE167" s="140">
        <f t="shared" si="33"/>
        <v>0</v>
      </c>
      <c r="BF167" s="140">
        <f t="shared" si="34"/>
        <v>0</v>
      </c>
      <c r="BG167" s="140">
        <f t="shared" si="35"/>
        <v>0</v>
      </c>
      <c r="BH167" s="140">
        <f t="shared" si="36"/>
        <v>0</v>
      </c>
      <c r="BI167" s="140">
        <f t="shared" si="37"/>
        <v>0</v>
      </c>
      <c r="BJ167" s="2" t="s">
        <v>113</v>
      </c>
      <c r="BK167" s="141">
        <f t="shared" si="38"/>
        <v>0</v>
      </c>
      <c r="BL167" s="2" t="s">
        <v>112</v>
      </c>
      <c r="BM167" s="139" t="s">
        <v>415</v>
      </c>
    </row>
    <row r="168" spans="2:65" s="13" customFormat="1" ht="24.3" customHeight="1">
      <c r="B168" s="127"/>
      <c r="C168" s="128" t="s">
        <v>277</v>
      </c>
      <c r="D168" s="128" t="s">
        <v>108</v>
      </c>
      <c r="E168" s="129" t="s">
        <v>347</v>
      </c>
      <c r="F168" s="130" t="s">
        <v>348</v>
      </c>
      <c r="G168" s="131" t="s">
        <v>191</v>
      </c>
      <c r="H168" s="132">
        <v>16.436</v>
      </c>
      <c r="I168" s="133">
        <v>0</v>
      </c>
      <c r="J168" s="133">
        <f t="shared" si="39"/>
        <v>0</v>
      </c>
      <c r="K168" s="134"/>
      <c r="L168" s="14"/>
      <c r="M168" s="135" t="s">
        <v>1</v>
      </c>
      <c r="N168" s="136" t="s">
        <v>33</v>
      </c>
      <c r="O168" s="137">
        <v>0.14899999999999999</v>
      </c>
      <c r="P168" s="137">
        <f t="shared" si="30"/>
        <v>2.4489639999999997</v>
      </c>
      <c r="Q168" s="137">
        <v>0</v>
      </c>
      <c r="R168" s="137">
        <f t="shared" si="31"/>
        <v>0</v>
      </c>
      <c r="S168" s="137">
        <v>0</v>
      </c>
      <c r="T168" s="138">
        <f t="shared" si="32"/>
        <v>0</v>
      </c>
      <c r="AR168" s="139"/>
      <c r="AT168" s="139"/>
      <c r="AU168" s="139"/>
      <c r="AY168" s="2"/>
      <c r="BE168" s="140">
        <f t="shared" si="33"/>
        <v>0</v>
      </c>
      <c r="BF168" s="140">
        <f t="shared" si="34"/>
        <v>0</v>
      </c>
      <c r="BG168" s="140">
        <f t="shared" si="35"/>
        <v>0</v>
      </c>
      <c r="BH168" s="140">
        <f t="shared" si="36"/>
        <v>0</v>
      </c>
      <c r="BI168" s="140">
        <f t="shared" si="37"/>
        <v>0</v>
      </c>
      <c r="BJ168" s="2" t="s">
        <v>113</v>
      </c>
      <c r="BK168" s="141">
        <f t="shared" si="38"/>
        <v>0</v>
      </c>
      <c r="BL168" s="2" t="s">
        <v>112</v>
      </c>
      <c r="BM168" s="139" t="s">
        <v>416</v>
      </c>
    </row>
    <row r="169" spans="2:65" s="13" customFormat="1" ht="16.5" customHeight="1">
      <c r="B169" s="127"/>
      <c r="C169" s="128" t="s">
        <v>281</v>
      </c>
      <c r="D169" s="128" t="s">
        <v>108</v>
      </c>
      <c r="E169" s="129" t="s">
        <v>351</v>
      </c>
      <c r="F169" s="130" t="s">
        <v>352</v>
      </c>
      <c r="G169" s="131" t="s">
        <v>191</v>
      </c>
      <c r="H169" s="132">
        <v>16.440000000000001</v>
      </c>
      <c r="I169" s="133">
        <v>0</v>
      </c>
      <c r="J169" s="133">
        <f t="shared" si="39"/>
        <v>0</v>
      </c>
      <c r="K169" s="134"/>
      <c r="L169" s="14"/>
      <c r="M169" s="135" t="s">
        <v>1</v>
      </c>
      <c r="N169" s="136" t="s">
        <v>33</v>
      </c>
      <c r="O169" s="137">
        <v>0.749</v>
      </c>
      <c r="P169" s="137">
        <f t="shared" si="30"/>
        <v>12.313560000000001</v>
      </c>
      <c r="Q169" s="137">
        <v>0</v>
      </c>
      <c r="R169" s="137">
        <f t="shared" si="31"/>
        <v>0</v>
      </c>
      <c r="S169" s="137">
        <v>0</v>
      </c>
      <c r="T169" s="138">
        <f t="shared" si="32"/>
        <v>0</v>
      </c>
      <c r="AR169" s="139"/>
      <c r="AT169" s="139"/>
      <c r="AU169" s="139"/>
      <c r="AY169" s="2"/>
      <c r="BE169" s="140">
        <f t="shared" si="33"/>
        <v>0</v>
      </c>
      <c r="BF169" s="140">
        <f t="shared" si="34"/>
        <v>0</v>
      </c>
      <c r="BG169" s="140">
        <f t="shared" si="35"/>
        <v>0</v>
      </c>
      <c r="BH169" s="140">
        <f t="shared" si="36"/>
        <v>0</v>
      </c>
      <c r="BI169" s="140">
        <f t="shared" si="37"/>
        <v>0</v>
      </c>
      <c r="BJ169" s="2" t="s">
        <v>113</v>
      </c>
      <c r="BK169" s="141">
        <f t="shared" si="38"/>
        <v>0</v>
      </c>
      <c r="BL169" s="2" t="s">
        <v>112</v>
      </c>
      <c r="BM169" s="139" t="s">
        <v>353</v>
      </c>
    </row>
    <row r="170" spans="2:65" s="13" customFormat="1" ht="16.5" customHeight="1">
      <c r="B170" s="127"/>
      <c r="C170" s="128" t="s">
        <v>285</v>
      </c>
      <c r="D170" s="128" t="s">
        <v>108</v>
      </c>
      <c r="E170" s="129" t="s">
        <v>355</v>
      </c>
      <c r="F170" s="130" t="s">
        <v>356</v>
      </c>
      <c r="G170" s="131" t="s">
        <v>129</v>
      </c>
      <c r="H170" s="132">
        <v>23</v>
      </c>
      <c r="I170" s="133">
        <v>0</v>
      </c>
      <c r="J170" s="133">
        <f t="shared" si="39"/>
        <v>0</v>
      </c>
      <c r="K170" s="134"/>
      <c r="L170" s="14"/>
      <c r="M170" s="135" t="s">
        <v>1</v>
      </c>
      <c r="N170" s="136" t="s">
        <v>33</v>
      </c>
      <c r="O170" s="137">
        <v>0.749</v>
      </c>
      <c r="P170" s="137">
        <f t="shared" si="30"/>
        <v>17.227</v>
      </c>
      <c r="Q170" s="137">
        <v>0</v>
      </c>
      <c r="R170" s="137">
        <f t="shared" si="31"/>
        <v>0</v>
      </c>
      <c r="S170" s="137">
        <v>0</v>
      </c>
      <c r="T170" s="138">
        <f t="shared" si="32"/>
        <v>0</v>
      </c>
      <c r="AR170" s="139"/>
      <c r="AT170" s="139"/>
      <c r="AU170" s="139"/>
      <c r="AY170" s="2"/>
      <c r="BE170" s="140">
        <f t="shared" si="33"/>
        <v>0</v>
      </c>
      <c r="BF170" s="140">
        <f t="shared" si="34"/>
        <v>0</v>
      </c>
      <c r="BG170" s="140">
        <f t="shared" si="35"/>
        <v>0</v>
      </c>
      <c r="BH170" s="140">
        <f t="shared" si="36"/>
        <v>0</v>
      </c>
      <c r="BI170" s="140">
        <f t="shared" si="37"/>
        <v>0</v>
      </c>
      <c r="BJ170" s="2" t="s">
        <v>113</v>
      </c>
      <c r="BK170" s="141">
        <f t="shared" si="38"/>
        <v>0</v>
      </c>
      <c r="BL170" s="2" t="s">
        <v>112</v>
      </c>
      <c r="BM170" s="139" t="s">
        <v>357</v>
      </c>
    </row>
    <row r="171" spans="2:65" s="115" customFormat="1" ht="22.95" customHeight="1">
      <c r="B171" s="116"/>
      <c r="D171" s="117" t="s">
        <v>66</v>
      </c>
      <c r="E171" s="125" t="s">
        <v>358</v>
      </c>
      <c r="F171" s="125" t="s">
        <v>359</v>
      </c>
      <c r="J171" s="126">
        <f>BK171</f>
        <v>0</v>
      </c>
      <c r="L171" s="116"/>
      <c r="M171" s="120"/>
      <c r="P171" s="121">
        <f>P172</f>
        <v>2.2680319999999998</v>
      </c>
      <c r="R171" s="121">
        <f>R172</f>
        <v>0</v>
      </c>
      <c r="T171" s="122">
        <f>T172</f>
        <v>0</v>
      </c>
      <c r="AR171" s="117"/>
      <c r="AT171" s="123"/>
      <c r="AU171" s="123"/>
      <c r="AY171" s="117"/>
      <c r="BK171" s="124">
        <f>BK172</f>
        <v>0</v>
      </c>
    </row>
    <row r="172" spans="2:65" s="13" customFormat="1" ht="33" customHeight="1">
      <c r="B172" s="127"/>
      <c r="C172" s="128" t="s">
        <v>289</v>
      </c>
      <c r="D172" s="128" t="s">
        <v>108</v>
      </c>
      <c r="E172" s="129" t="s">
        <v>361</v>
      </c>
      <c r="F172" s="130" t="s">
        <v>362</v>
      </c>
      <c r="G172" s="131" t="s">
        <v>191</v>
      </c>
      <c r="H172" s="132">
        <v>48.256</v>
      </c>
      <c r="I172" s="133">
        <v>0</v>
      </c>
      <c r="J172" s="133">
        <f>ROUND(I172*H172,2)</f>
        <v>0</v>
      </c>
      <c r="K172" s="134"/>
      <c r="L172" s="14"/>
      <c r="M172" s="152" t="s">
        <v>1</v>
      </c>
      <c r="N172" s="153" t="s">
        <v>33</v>
      </c>
      <c r="O172" s="154">
        <v>4.7E-2</v>
      </c>
      <c r="P172" s="154">
        <f>O172*H172</f>
        <v>2.2680319999999998</v>
      </c>
      <c r="Q172" s="154">
        <v>0</v>
      </c>
      <c r="R172" s="154">
        <f>Q172*H172</f>
        <v>0</v>
      </c>
      <c r="S172" s="154">
        <v>0</v>
      </c>
      <c r="T172" s="155">
        <f>S172*H172</f>
        <v>0</v>
      </c>
      <c r="AR172" s="139"/>
      <c r="AT172" s="139"/>
      <c r="AU172" s="139"/>
      <c r="AY172" s="2"/>
      <c r="BE172" s="140">
        <f>IF(N172="základná",J172,0)</f>
        <v>0</v>
      </c>
      <c r="BF172" s="140">
        <f>IF(N172="znížená",J172,0)</f>
        <v>0</v>
      </c>
      <c r="BG172" s="140">
        <f>IF(N172="zákl. prenesená",J172,0)</f>
        <v>0</v>
      </c>
      <c r="BH172" s="140">
        <f>IF(N172="zníž. prenesená",J172,0)</f>
        <v>0</v>
      </c>
      <c r="BI172" s="140">
        <f>IF(N172="nulová",J172,0)</f>
        <v>0</v>
      </c>
      <c r="BJ172" s="2" t="s">
        <v>113</v>
      </c>
      <c r="BK172" s="141">
        <f>ROUND(I172*H172,3)</f>
        <v>0</v>
      </c>
      <c r="BL172" s="2" t="s">
        <v>112</v>
      </c>
      <c r="BM172" s="139" t="s">
        <v>363</v>
      </c>
    </row>
    <row r="173" spans="2:65" s="13" customFormat="1" ht="7.05" customHeight="1">
      <c r="B173" s="29"/>
      <c r="C173" s="30"/>
      <c r="D173" s="30"/>
      <c r="E173" s="30"/>
      <c r="F173" s="30"/>
      <c r="G173" s="30"/>
      <c r="H173" s="30"/>
      <c r="I173" s="30"/>
      <c r="J173" s="30"/>
      <c r="K173" s="30"/>
      <c r="L173" s="14"/>
    </row>
  </sheetData>
  <autoFilter ref="C121:K172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AG95" sqref="AG95:AM95"/>
    </sheetView>
  </sheetViews>
  <sheetFormatPr defaultColWidth="8.85546875" defaultRowHeight="10.199999999999999"/>
  <cols>
    <col min="1" max="1" width="8.28515625" style="236" customWidth="1"/>
    <col min="2" max="2" width="1.7109375" style="236" customWidth="1"/>
    <col min="3" max="3" width="4.140625" style="236" customWidth="1"/>
    <col min="4" max="33" width="2.7109375" style="236" customWidth="1"/>
    <col min="34" max="34" width="3.28515625" style="236" customWidth="1"/>
    <col min="35" max="35" width="31.7109375" style="236" customWidth="1"/>
    <col min="36" max="37" width="2.42578125" style="236" customWidth="1"/>
    <col min="38" max="38" width="8.28515625" style="236" customWidth="1"/>
    <col min="39" max="39" width="3.28515625" style="236" customWidth="1"/>
    <col min="40" max="40" width="13.28515625" style="236" customWidth="1"/>
    <col min="41" max="41" width="7.42578125" style="236" customWidth="1"/>
    <col min="42" max="42" width="4.140625" style="236" customWidth="1"/>
    <col min="43" max="43" width="15.7109375" style="236" hidden="1" customWidth="1"/>
    <col min="44" max="44" width="13.7109375" style="236" customWidth="1"/>
    <col min="45" max="47" width="25.7109375" style="236" hidden="1" customWidth="1"/>
    <col min="48" max="49" width="21.7109375" style="236" hidden="1" customWidth="1"/>
    <col min="50" max="51" width="25" style="236" hidden="1" customWidth="1"/>
    <col min="52" max="52" width="21.7109375" style="236" hidden="1" customWidth="1"/>
    <col min="53" max="53" width="19.140625" style="236" hidden="1" customWidth="1"/>
    <col min="54" max="54" width="25" style="236" hidden="1" customWidth="1"/>
    <col min="55" max="55" width="21.7109375" style="236" hidden="1" customWidth="1"/>
    <col min="56" max="56" width="19.140625" style="236" hidden="1" customWidth="1"/>
    <col min="57" max="57" width="66.42578125" style="236" customWidth="1"/>
    <col min="58" max="16384" width="8.85546875" style="236"/>
  </cols>
  <sheetData>
    <row r="1" spans="1:74">
      <c r="A1" s="1" t="s">
        <v>0</v>
      </c>
      <c r="AZ1" s="1" t="s">
        <v>1</v>
      </c>
      <c r="BA1" s="1" t="s">
        <v>2</v>
      </c>
      <c r="BB1" s="1" t="s">
        <v>1</v>
      </c>
      <c r="BT1" s="1" t="s">
        <v>3</v>
      </c>
      <c r="BU1" s="1" t="s">
        <v>3</v>
      </c>
      <c r="BV1" s="1" t="s">
        <v>520</v>
      </c>
    </row>
    <row r="2" spans="1:74" ht="37.049999999999997" customHeight="1">
      <c r="AR2" s="281" t="s">
        <v>4</v>
      </c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S2" s="2" t="s">
        <v>5</v>
      </c>
      <c r="BT2" s="2" t="s">
        <v>6</v>
      </c>
    </row>
    <row r="3" spans="1:74" ht="7.0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 t="s">
        <v>5</v>
      </c>
      <c r="BT3" s="2" t="s">
        <v>6</v>
      </c>
    </row>
    <row r="4" spans="1:74" ht="25.05" customHeight="1">
      <c r="B4" s="5"/>
      <c r="D4" s="6" t="s">
        <v>7</v>
      </c>
      <c r="AR4" s="5"/>
      <c r="AS4" s="7" t="s">
        <v>8</v>
      </c>
      <c r="BS4" s="2" t="s">
        <v>5</v>
      </c>
    </row>
    <row r="5" spans="1:74" ht="12" customHeight="1">
      <c r="B5" s="5"/>
      <c r="D5" s="8" t="s">
        <v>9</v>
      </c>
      <c r="K5" s="283" t="s">
        <v>521</v>
      </c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R5" s="5"/>
      <c r="BS5" s="2" t="s">
        <v>5</v>
      </c>
    </row>
    <row r="6" spans="1:74" ht="37.049999999999997" customHeight="1">
      <c r="B6" s="5"/>
      <c r="D6" s="9" t="s">
        <v>11</v>
      </c>
      <c r="K6" s="284" t="s">
        <v>594</v>
      </c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R6" s="5"/>
      <c r="BS6" s="2" t="s">
        <v>5</v>
      </c>
    </row>
    <row r="7" spans="1:74" ht="12" customHeight="1">
      <c r="B7" s="5"/>
      <c r="D7" s="242" t="s">
        <v>13</v>
      </c>
      <c r="K7" s="237" t="s">
        <v>1</v>
      </c>
      <c r="AK7" s="242" t="s">
        <v>14</v>
      </c>
      <c r="AN7" s="237" t="s">
        <v>1</v>
      </c>
      <c r="AR7" s="5"/>
      <c r="BS7" s="2" t="s">
        <v>5</v>
      </c>
    </row>
    <row r="8" spans="1:74" ht="12" customHeight="1">
      <c r="B8" s="5"/>
      <c r="D8" s="242" t="s">
        <v>15</v>
      </c>
      <c r="K8" s="237" t="s">
        <v>16</v>
      </c>
      <c r="AK8" s="242" t="s">
        <v>17</v>
      </c>
      <c r="AN8" s="237"/>
      <c r="AR8" s="5"/>
      <c r="BS8" s="2" t="s">
        <v>5</v>
      </c>
    </row>
    <row r="9" spans="1:74" ht="14.55" customHeight="1">
      <c r="B9" s="5"/>
      <c r="AR9" s="5"/>
      <c r="BS9" s="2" t="s">
        <v>5</v>
      </c>
    </row>
    <row r="10" spans="1:74" ht="12" customHeight="1">
      <c r="B10" s="5"/>
      <c r="D10" s="242" t="s">
        <v>18</v>
      </c>
      <c r="AK10" s="242" t="s">
        <v>19</v>
      </c>
      <c r="AN10" s="237" t="s">
        <v>1</v>
      </c>
      <c r="AR10" s="5"/>
      <c r="BS10" s="2" t="s">
        <v>5</v>
      </c>
    </row>
    <row r="11" spans="1:74" ht="18.45" customHeight="1">
      <c r="B11" s="5"/>
      <c r="E11" s="237" t="s">
        <v>16</v>
      </c>
      <c r="AK11" s="242" t="s">
        <v>20</v>
      </c>
      <c r="AN11" s="237" t="s">
        <v>1</v>
      </c>
      <c r="AR11" s="5"/>
      <c r="BS11" s="2" t="s">
        <v>5</v>
      </c>
    </row>
    <row r="12" spans="1:74" ht="7.05" customHeight="1">
      <c r="B12" s="5"/>
      <c r="AR12" s="5"/>
      <c r="BS12" s="2" t="s">
        <v>5</v>
      </c>
    </row>
    <row r="13" spans="1:74" ht="12" customHeight="1">
      <c r="B13" s="5"/>
      <c r="D13" s="242" t="s">
        <v>21</v>
      </c>
      <c r="AK13" s="242" t="s">
        <v>19</v>
      </c>
      <c r="AN13" s="237" t="s">
        <v>1</v>
      </c>
      <c r="AR13" s="5"/>
      <c r="BS13" s="2" t="s">
        <v>5</v>
      </c>
    </row>
    <row r="14" spans="1:74" ht="13.2">
      <c r="B14" s="5"/>
      <c r="E14" s="237" t="s">
        <v>16</v>
      </c>
      <c r="AK14" s="242" t="s">
        <v>20</v>
      </c>
      <c r="AN14" s="237" t="s">
        <v>1</v>
      </c>
      <c r="AR14" s="5"/>
      <c r="BS14" s="2" t="s">
        <v>5</v>
      </c>
    </row>
    <row r="15" spans="1:74" ht="7.05" customHeight="1">
      <c r="B15" s="5"/>
      <c r="AR15" s="5"/>
      <c r="BS15" s="2" t="s">
        <v>3</v>
      </c>
    </row>
    <row r="16" spans="1:74" ht="12" customHeight="1">
      <c r="B16" s="5"/>
      <c r="D16" s="242" t="s">
        <v>22</v>
      </c>
      <c r="AK16" s="242" t="s">
        <v>19</v>
      </c>
      <c r="AN16" s="237" t="s">
        <v>1</v>
      </c>
      <c r="AR16" s="5"/>
      <c r="BS16" s="2" t="s">
        <v>3</v>
      </c>
    </row>
    <row r="17" spans="2:71" ht="18.45" customHeight="1">
      <c r="B17" s="5"/>
      <c r="E17" s="237" t="s">
        <v>16</v>
      </c>
      <c r="AK17" s="242" t="s">
        <v>20</v>
      </c>
      <c r="AN17" s="237" t="s">
        <v>1</v>
      </c>
      <c r="AR17" s="5"/>
      <c r="BS17" s="2" t="s">
        <v>23</v>
      </c>
    </row>
    <row r="18" spans="2:71" ht="7.05" customHeight="1">
      <c r="B18" s="5"/>
      <c r="AR18" s="5"/>
      <c r="BS18" s="2" t="s">
        <v>24</v>
      </c>
    </row>
    <row r="19" spans="2:71" ht="12" customHeight="1">
      <c r="B19" s="5"/>
      <c r="D19" s="242" t="s">
        <v>25</v>
      </c>
      <c r="AK19" s="242" t="s">
        <v>19</v>
      </c>
      <c r="AN19" s="237" t="s">
        <v>1</v>
      </c>
      <c r="AR19" s="5"/>
      <c r="BS19" s="2" t="s">
        <v>24</v>
      </c>
    </row>
    <row r="20" spans="2:71" ht="18.45" customHeight="1">
      <c r="B20" s="5"/>
      <c r="E20" s="237" t="s">
        <v>16</v>
      </c>
      <c r="AK20" s="242" t="s">
        <v>20</v>
      </c>
      <c r="AN20" s="237" t="s">
        <v>1</v>
      </c>
      <c r="AR20" s="5"/>
      <c r="BS20" s="2" t="s">
        <v>23</v>
      </c>
    </row>
    <row r="21" spans="2:71" ht="7.05" customHeight="1">
      <c r="B21" s="5"/>
      <c r="AR21" s="5"/>
    </row>
    <row r="22" spans="2:71" ht="12" customHeight="1">
      <c r="B22" s="5"/>
      <c r="D22" s="242" t="s">
        <v>26</v>
      </c>
      <c r="AR22" s="5"/>
    </row>
    <row r="23" spans="2:71" ht="16.5" customHeight="1">
      <c r="B23" s="5"/>
      <c r="E23" s="285" t="s">
        <v>1</v>
      </c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R23" s="5"/>
    </row>
    <row r="24" spans="2:71" ht="7.05" customHeight="1">
      <c r="B24" s="5"/>
      <c r="AR24" s="5"/>
    </row>
    <row r="25" spans="2:71" ht="7.05" customHeight="1">
      <c r="B25" s="5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R25" s="5"/>
    </row>
    <row r="26" spans="2:71" s="241" customFormat="1" ht="25.95" customHeight="1">
      <c r="B26" s="14"/>
      <c r="D26" s="15" t="s">
        <v>27</v>
      </c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86">
        <f>ROUND(AG94,2)</f>
        <v>0</v>
      </c>
      <c r="AL26" s="287"/>
      <c r="AM26" s="287"/>
      <c r="AN26" s="287"/>
      <c r="AO26" s="287"/>
      <c r="AR26" s="14"/>
    </row>
    <row r="27" spans="2:71" s="241" customFormat="1" ht="7.05" customHeight="1">
      <c r="B27" s="14"/>
      <c r="AR27" s="14"/>
    </row>
    <row r="28" spans="2:71" s="241" customFormat="1" ht="13.2">
      <c r="B28" s="14"/>
      <c r="L28" s="280" t="s">
        <v>28</v>
      </c>
      <c r="M28" s="280"/>
      <c r="N28" s="280"/>
      <c r="O28" s="280"/>
      <c r="P28" s="280"/>
      <c r="W28" s="280" t="s">
        <v>29</v>
      </c>
      <c r="X28" s="280"/>
      <c r="Y28" s="280"/>
      <c r="Z28" s="280"/>
      <c r="AA28" s="280"/>
      <c r="AB28" s="280"/>
      <c r="AC28" s="280"/>
      <c r="AD28" s="280"/>
      <c r="AE28" s="280"/>
      <c r="AK28" s="280" t="s">
        <v>30</v>
      </c>
      <c r="AL28" s="280"/>
      <c r="AM28" s="280"/>
      <c r="AN28" s="280"/>
      <c r="AO28" s="280"/>
      <c r="AR28" s="14"/>
    </row>
    <row r="29" spans="2:71" s="235" customFormat="1" ht="14.55" customHeight="1">
      <c r="B29" s="18"/>
      <c r="D29" s="242" t="s">
        <v>31</v>
      </c>
      <c r="F29" s="19" t="s">
        <v>32</v>
      </c>
      <c r="L29" s="288">
        <v>0.2</v>
      </c>
      <c r="M29" s="289"/>
      <c r="N29" s="289"/>
      <c r="O29" s="289"/>
      <c r="P29" s="289"/>
      <c r="Q29" s="232"/>
      <c r="R29" s="232"/>
      <c r="S29" s="232"/>
      <c r="T29" s="232"/>
      <c r="U29" s="232"/>
      <c r="V29" s="232"/>
      <c r="W29" s="290">
        <f>ROUND(AZ94, 2)</f>
        <v>0</v>
      </c>
      <c r="X29" s="289"/>
      <c r="Y29" s="289"/>
      <c r="Z29" s="289"/>
      <c r="AA29" s="289"/>
      <c r="AB29" s="289"/>
      <c r="AC29" s="289"/>
      <c r="AD29" s="289"/>
      <c r="AE29" s="289"/>
      <c r="AF29" s="232"/>
      <c r="AG29" s="232"/>
      <c r="AH29" s="232"/>
      <c r="AI29" s="232"/>
      <c r="AJ29" s="232"/>
      <c r="AK29" s="290">
        <f>ROUND(AV94, 2)</f>
        <v>0</v>
      </c>
      <c r="AL29" s="289"/>
      <c r="AM29" s="289"/>
      <c r="AN29" s="289"/>
      <c r="AO29" s="289"/>
      <c r="AP29" s="232"/>
      <c r="AQ29" s="232"/>
      <c r="AR29" s="21"/>
      <c r="AS29" s="232"/>
      <c r="AT29" s="232"/>
      <c r="AU29" s="232"/>
      <c r="AV29" s="232"/>
      <c r="AW29" s="232"/>
      <c r="AX29" s="232"/>
      <c r="AY29" s="232"/>
      <c r="AZ29" s="232"/>
    </row>
    <row r="30" spans="2:71" s="235" customFormat="1" ht="14.55" customHeight="1">
      <c r="B30" s="18"/>
      <c r="F30" s="19" t="s">
        <v>33</v>
      </c>
      <c r="L30" s="291">
        <v>0.2</v>
      </c>
      <c r="M30" s="292"/>
      <c r="N30" s="292"/>
      <c r="O30" s="292"/>
      <c r="P30" s="292"/>
      <c r="W30" s="293">
        <f>ROUND(BA94, 2)</f>
        <v>0</v>
      </c>
      <c r="X30" s="292"/>
      <c r="Y30" s="292"/>
      <c r="Z30" s="292"/>
      <c r="AA30" s="292"/>
      <c r="AB30" s="292"/>
      <c r="AC30" s="292"/>
      <c r="AD30" s="292"/>
      <c r="AE30" s="292"/>
      <c r="AK30" s="293">
        <f>ROUND(AW94, 2)</f>
        <v>0</v>
      </c>
      <c r="AL30" s="292"/>
      <c r="AM30" s="292"/>
      <c r="AN30" s="292"/>
      <c r="AO30" s="292"/>
      <c r="AR30" s="18"/>
    </row>
    <row r="31" spans="2:71" s="235" customFormat="1" ht="14.55" hidden="1" customHeight="1">
      <c r="B31" s="18"/>
      <c r="F31" s="242" t="s">
        <v>34</v>
      </c>
      <c r="L31" s="291">
        <v>0.2</v>
      </c>
      <c r="M31" s="292"/>
      <c r="N31" s="292"/>
      <c r="O31" s="292"/>
      <c r="P31" s="292"/>
      <c r="W31" s="293">
        <f>ROUND(BB94, 2)</f>
        <v>0</v>
      </c>
      <c r="X31" s="292"/>
      <c r="Y31" s="292"/>
      <c r="Z31" s="292"/>
      <c r="AA31" s="292"/>
      <c r="AB31" s="292"/>
      <c r="AC31" s="292"/>
      <c r="AD31" s="292"/>
      <c r="AE31" s="292"/>
      <c r="AK31" s="293">
        <v>0</v>
      </c>
      <c r="AL31" s="292"/>
      <c r="AM31" s="292"/>
      <c r="AN31" s="292"/>
      <c r="AO31" s="292"/>
      <c r="AR31" s="18"/>
    </row>
    <row r="32" spans="2:71" s="235" customFormat="1" ht="14.55" hidden="1" customHeight="1">
      <c r="B32" s="18"/>
      <c r="F32" s="242" t="s">
        <v>35</v>
      </c>
      <c r="L32" s="291">
        <v>0.2</v>
      </c>
      <c r="M32" s="292"/>
      <c r="N32" s="292"/>
      <c r="O32" s="292"/>
      <c r="P32" s="292"/>
      <c r="W32" s="293">
        <f>ROUND(BC94, 2)</f>
        <v>0</v>
      </c>
      <c r="X32" s="292"/>
      <c r="Y32" s="292"/>
      <c r="Z32" s="292"/>
      <c r="AA32" s="292"/>
      <c r="AB32" s="292"/>
      <c r="AC32" s="292"/>
      <c r="AD32" s="292"/>
      <c r="AE32" s="292"/>
      <c r="AK32" s="293">
        <v>0</v>
      </c>
      <c r="AL32" s="292"/>
      <c r="AM32" s="292"/>
      <c r="AN32" s="292"/>
      <c r="AO32" s="292"/>
      <c r="AR32" s="18"/>
    </row>
    <row r="33" spans="2:52" s="235" customFormat="1" ht="14.55" hidden="1" customHeight="1">
      <c r="B33" s="18"/>
      <c r="F33" s="19" t="s">
        <v>36</v>
      </c>
      <c r="L33" s="288">
        <v>0</v>
      </c>
      <c r="M33" s="289"/>
      <c r="N33" s="289"/>
      <c r="O33" s="289"/>
      <c r="P33" s="289"/>
      <c r="Q33" s="232"/>
      <c r="R33" s="232"/>
      <c r="S33" s="232"/>
      <c r="T33" s="232"/>
      <c r="U33" s="232"/>
      <c r="V33" s="232"/>
      <c r="W33" s="290">
        <f>ROUND(BD94, 2)</f>
        <v>0</v>
      </c>
      <c r="X33" s="289"/>
      <c r="Y33" s="289"/>
      <c r="Z33" s="289"/>
      <c r="AA33" s="289"/>
      <c r="AB33" s="289"/>
      <c r="AC33" s="289"/>
      <c r="AD33" s="289"/>
      <c r="AE33" s="289"/>
      <c r="AF33" s="232"/>
      <c r="AG33" s="232"/>
      <c r="AH33" s="232"/>
      <c r="AI33" s="232"/>
      <c r="AJ33" s="232"/>
      <c r="AK33" s="290">
        <v>0</v>
      </c>
      <c r="AL33" s="289"/>
      <c r="AM33" s="289"/>
      <c r="AN33" s="289"/>
      <c r="AO33" s="289"/>
      <c r="AP33" s="232"/>
      <c r="AQ33" s="232"/>
      <c r="AR33" s="21"/>
      <c r="AS33" s="232"/>
      <c r="AT33" s="232"/>
      <c r="AU33" s="232"/>
      <c r="AV33" s="232"/>
      <c r="AW33" s="232"/>
      <c r="AX33" s="232"/>
      <c r="AY33" s="232"/>
      <c r="AZ33" s="232"/>
    </row>
    <row r="34" spans="2:52" s="241" customFormat="1" ht="7.05" customHeight="1">
      <c r="B34" s="14"/>
      <c r="AR34" s="14"/>
    </row>
    <row r="35" spans="2:52" s="241" customFormat="1" ht="25.95" customHeight="1">
      <c r="B35" s="14"/>
      <c r="C35" s="22"/>
      <c r="D35" s="23" t="s">
        <v>37</v>
      </c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5" t="s">
        <v>38</v>
      </c>
      <c r="U35" s="233"/>
      <c r="V35" s="233"/>
      <c r="W35" s="233"/>
      <c r="X35" s="296" t="s">
        <v>39</v>
      </c>
      <c r="Y35" s="297"/>
      <c r="Z35" s="297"/>
      <c r="AA35" s="297"/>
      <c r="AB35" s="297"/>
      <c r="AC35" s="233"/>
      <c r="AD35" s="233"/>
      <c r="AE35" s="233"/>
      <c r="AF35" s="233"/>
      <c r="AG35" s="233"/>
      <c r="AH35" s="233"/>
      <c r="AI35" s="233"/>
      <c r="AJ35" s="233"/>
      <c r="AK35" s="298">
        <f>SUM(AK26:AK33)</f>
        <v>0</v>
      </c>
      <c r="AL35" s="297"/>
      <c r="AM35" s="297"/>
      <c r="AN35" s="297"/>
      <c r="AO35" s="299"/>
      <c r="AP35" s="22"/>
      <c r="AQ35" s="22"/>
      <c r="AR35" s="14"/>
    </row>
    <row r="36" spans="2:52" s="241" customFormat="1" ht="7.05" customHeight="1">
      <c r="B36" s="14"/>
      <c r="AR36" s="14"/>
    </row>
    <row r="37" spans="2:52" s="241" customFormat="1" ht="14.55" customHeight="1">
      <c r="B37" s="14"/>
      <c r="AR37" s="14"/>
    </row>
    <row r="38" spans="2:52" ht="14.55" customHeight="1">
      <c r="B38" s="5"/>
      <c r="AR38" s="5"/>
    </row>
    <row r="39" spans="2:52" ht="14.55" customHeight="1">
      <c r="B39" s="5"/>
      <c r="AR39" s="5"/>
    </row>
    <row r="40" spans="2:52" ht="14.55" customHeight="1">
      <c r="B40" s="5"/>
      <c r="AR40" s="5"/>
    </row>
    <row r="41" spans="2:52" ht="14.55" customHeight="1">
      <c r="B41" s="5"/>
      <c r="AR41" s="5"/>
    </row>
    <row r="42" spans="2:52" ht="14.55" customHeight="1">
      <c r="B42" s="5"/>
      <c r="AR42" s="5"/>
    </row>
    <row r="43" spans="2:52" ht="14.55" customHeight="1">
      <c r="B43" s="5"/>
      <c r="AR43" s="5"/>
    </row>
    <row r="44" spans="2:52" ht="14.55" customHeight="1">
      <c r="B44" s="5"/>
      <c r="AR44" s="5"/>
    </row>
    <row r="45" spans="2:52" ht="14.55" customHeight="1">
      <c r="B45" s="5"/>
      <c r="AR45" s="5"/>
    </row>
    <row r="46" spans="2:52" ht="14.55" customHeight="1">
      <c r="B46" s="5"/>
      <c r="AR46" s="5"/>
    </row>
    <row r="47" spans="2:52" ht="14.55" customHeight="1">
      <c r="B47" s="5"/>
      <c r="AR47" s="5"/>
    </row>
    <row r="48" spans="2:52" ht="14.55" customHeight="1">
      <c r="B48" s="5"/>
      <c r="AR48" s="5"/>
    </row>
    <row r="49" spans="2:44" s="241" customFormat="1" ht="14.55" customHeight="1">
      <c r="B49" s="14"/>
      <c r="D49" s="26" t="s">
        <v>40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6" t="s">
        <v>41</v>
      </c>
      <c r="AI49" s="27"/>
      <c r="AJ49" s="27"/>
      <c r="AK49" s="27"/>
      <c r="AL49" s="27"/>
      <c r="AM49" s="27"/>
      <c r="AN49" s="27"/>
      <c r="AO49" s="27"/>
      <c r="AR49" s="14"/>
    </row>
    <row r="50" spans="2:44">
      <c r="B50" s="5"/>
      <c r="AR50" s="5"/>
    </row>
    <row r="51" spans="2:44">
      <c r="B51" s="5"/>
      <c r="AR51" s="5"/>
    </row>
    <row r="52" spans="2:44">
      <c r="B52" s="5"/>
      <c r="AR52" s="5"/>
    </row>
    <row r="53" spans="2:44">
      <c r="B53" s="5"/>
      <c r="AR53" s="5"/>
    </row>
    <row r="54" spans="2:44">
      <c r="B54" s="5"/>
      <c r="AR54" s="5"/>
    </row>
    <row r="55" spans="2:44">
      <c r="B55" s="5"/>
      <c r="AR55" s="5"/>
    </row>
    <row r="56" spans="2:44">
      <c r="B56" s="5"/>
      <c r="AR56" s="5"/>
    </row>
    <row r="57" spans="2:44">
      <c r="B57" s="5"/>
      <c r="AR57" s="5"/>
    </row>
    <row r="58" spans="2:44">
      <c r="B58" s="5"/>
      <c r="AR58" s="5"/>
    </row>
    <row r="59" spans="2:44">
      <c r="B59" s="5"/>
      <c r="AR59" s="5"/>
    </row>
    <row r="60" spans="2:44" s="241" customFormat="1" ht="13.2">
      <c r="B60" s="14"/>
      <c r="D60" s="28" t="s">
        <v>42</v>
      </c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8" t="s">
        <v>43</v>
      </c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8" t="s">
        <v>42</v>
      </c>
      <c r="AI60" s="239"/>
      <c r="AJ60" s="239"/>
      <c r="AK60" s="239"/>
      <c r="AL60" s="239"/>
      <c r="AM60" s="28" t="s">
        <v>43</v>
      </c>
      <c r="AN60" s="239"/>
      <c r="AO60" s="239"/>
      <c r="AR60" s="14"/>
    </row>
    <row r="61" spans="2:44">
      <c r="B61" s="5"/>
      <c r="AR61" s="5"/>
    </row>
    <row r="62" spans="2:44">
      <c r="B62" s="5"/>
      <c r="AR62" s="5"/>
    </row>
    <row r="63" spans="2:44">
      <c r="B63" s="5"/>
      <c r="AR63" s="5"/>
    </row>
    <row r="64" spans="2:44" s="241" customFormat="1" ht="13.2">
      <c r="B64" s="14"/>
      <c r="D64" s="26" t="s">
        <v>44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6" t="s">
        <v>45</v>
      </c>
      <c r="AI64" s="27"/>
      <c r="AJ64" s="27"/>
      <c r="AK64" s="27"/>
      <c r="AL64" s="27"/>
      <c r="AM64" s="27"/>
      <c r="AN64" s="27"/>
      <c r="AO64" s="27"/>
      <c r="AR64" s="14"/>
    </row>
    <row r="65" spans="2:44">
      <c r="B65" s="5"/>
      <c r="AR65" s="5"/>
    </row>
    <row r="66" spans="2:44">
      <c r="B66" s="5"/>
      <c r="AR66" s="5"/>
    </row>
    <row r="67" spans="2:44">
      <c r="B67" s="5"/>
      <c r="AR67" s="5"/>
    </row>
    <row r="68" spans="2:44">
      <c r="B68" s="5"/>
      <c r="AR68" s="5"/>
    </row>
    <row r="69" spans="2:44">
      <c r="B69" s="5"/>
      <c r="AR69" s="5"/>
    </row>
    <row r="70" spans="2:44">
      <c r="B70" s="5"/>
      <c r="AR70" s="5"/>
    </row>
    <row r="71" spans="2:44">
      <c r="B71" s="5"/>
      <c r="AR71" s="5"/>
    </row>
    <row r="72" spans="2:44">
      <c r="B72" s="5"/>
      <c r="AR72" s="5"/>
    </row>
    <row r="73" spans="2:44">
      <c r="B73" s="5"/>
      <c r="AR73" s="5"/>
    </row>
    <row r="74" spans="2:44">
      <c r="B74" s="5"/>
      <c r="AR74" s="5"/>
    </row>
    <row r="75" spans="2:44" s="241" customFormat="1" ht="13.2">
      <c r="B75" s="14"/>
      <c r="D75" s="28" t="s">
        <v>42</v>
      </c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8" t="s">
        <v>43</v>
      </c>
      <c r="W75" s="239"/>
      <c r="X75" s="239"/>
      <c r="Y75" s="239"/>
      <c r="Z75" s="239"/>
      <c r="AA75" s="239"/>
      <c r="AB75" s="239"/>
      <c r="AC75" s="239"/>
      <c r="AD75" s="239"/>
      <c r="AE75" s="239"/>
      <c r="AF75" s="239"/>
      <c r="AG75" s="239"/>
      <c r="AH75" s="28" t="s">
        <v>42</v>
      </c>
      <c r="AI75" s="239"/>
      <c r="AJ75" s="239"/>
      <c r="AK75" s="239"/>
      <c r="AL75" s="239"/>
      <c r="AM75" s="28" t="s">
        <v>43</v>
      </c>
      <c r="AN75" s="239"/>
      <c r="AO75" s="239"/>
      <c r="AR75" s="14"/>
    </row>
    <row r="76" spans="2:44" s="241" customFormat="1">
      <c r="B76" s="14"/>
      <c r="AR76" s="14"/>
    </row>
    <row r="77" spans="2:44" s="241" customFormat="1" ht="7.05" customHeight="1"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14"/>
    </row>
    <row r="81" spans="1:91" s="241" customFormat="1" ht="7.0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14"/>
    </row>
    <row r="82" spans="1:91" s="241" customFormat="1" ht="25.05" customHeight="1">
      <c r="B82" s="14"/>
      <c r="C82" s="6" t="s">
        <v>46</v>
      </c>
      <c r="AR82" s="14"/>
    </row>
    <row r="83" spans="1:91" s="241" customFormat="1" ht="7.05" customHeight="1">
      <c r="B83" s="14"/>
      <c r="AR83" s="14"/>
    </row>
    <row r="84" spans="1:91" s="230" customFormat="1" ht="12" customHeight="1">
      <c r="B84" s="34"/>
      <c r="C84" s="242" t="s">
        <v>9</v>
      </c>
      <c r="L84" s="230" t="str">
        <f>K5</f>
        <v>331</v>
      </c>
      <c r="AR84" s="34"/>
    </row>
    <row r="85" spans="1:91" s="234" customFormat="1" ht="37.049999999999997" customHeight="1">
      <c r="B85" s="36"/>
      <c r="C85" s="37" t="s">
        <v>11</v>
      </c>
      <c r="L85" s="294" t="str">
        <f>K6</f>
        <v>Rekonštrukcia miestnej komunikácie - ul. Pohraničníkov</v>
      </c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R85" s="36"/>
    </row>
    <row r="86" spans="1:91" s="241" customFormat="1" ht="7.05" customHeight="1">
      <c r="B86" s="14"/>
      <c r="AR86" s="14"/>
    </row>
    <row r="87" spans="1:91" s="241" customFormat="1" ht="12" customHeight="1">
      <c r="B87" s="14"/>
      <c r="C87" s="242" t="s">
        <v>15</v>
      </c>
      <c r="L87" s="38" t="str">
        <f>IF(K8="","",K8)</f>
        <v xml:space="preserve"> </v>
      </c>
      <c r="AI87" s="242" t="s">
        <v>17</v>
      </c>
      <c r="AM87" s="300" t="str">
        <f>IF(AN8= "","",AN8)</f>
        <v/>
      </c>
      <c r="AN87" s="300"/>
      <c r="AR87" s="14"/>
    </row>
    <row r="88" spans="1:91" s="241" customFormat="1" ht="7.05" customHeight="1">
      <c r="B88" s="14"/>
      <c r="AR88" s="14"/>
    </row>
    <row r="89" spans="1:91" s="241" customFormat="1" ht="15.3" customHeight="1">
      <c r="B89" s="14"/>
      <c r="C89" s="242" t="s">
        <v>18</v>
      </c>
      <c r="L89" s="230" t="str">
        <f>IF(E11= "","",E11)</f>
        <v xml:space="preserve"> </v>
      </c>
      <c r="AI89" s="242" t="s">
        <v>22</v>
      </c>
      <c r="AM89" s="301" t="str">
        <f>IF(E17="","",E17)</f>
        <v xml:space="preserve"> </v>
      </c>
      <c r="AN89" s="302"/>
      <c r="AO89" s="302"/>
      <c r="AP89" s="302"/>
      <c r="AR89" s="14"/>
      <c r="AS89" s="303" t="s">
        <v>47</v>
      </c>
      <c r="AT89" s="304"/>
      <c r="AU89" s="39"/>
      <c r="AV89" s="39"/>
      <c r="AW89" s="39"/>
      <c r="AX89" s="39"/>
      <c r="AY89" s="39"/>
      <c r="AZ89" s="39"/>
      <c r="BA89" s="39"/>
      <c r="BB89" s="39"/>
      <c r="BC89" s="39"/>
      <c r="BD89" s="40"/>
    </row>
    <row r="90" spans="1:91" s="241" customFormat="1" ht="15.3" customHeight="1">
      <c r="B90" s="14"/>
      <c r="C90" s="242" t="s">
        <v>21</v>
      </c>
      <c r="L90" s="230" t="str">
        <f>IF(E14="","",E14)</f>
        <v xml:space="preserve"> </v>
      </c>
      <c r="AI90" s="242" t="s">
        <v>25</v>
      </c>
      <c r="AM90" s="301" t="str">
        <f>IF(E20="","",E20)</f>
        <v xml:space="preserve"> </v>
      </c>
      <c r="AN90" s="302"/>
      <c r="AO90" s="302"/>
      <c r="AP90" s="302"/>
      <c r="AR90" s="14"/>
      <c r="AS90" s="305"/>
      <c r="AT90" s="306"/>
      <c r="BD90" s="41"/>
    </row>
    <row r="91" spans="1:91" s="241" customFormat="1" ht="10.95" customHeight="1">
      <c r="B91" s="14"/>
      <c r="AR91" s="14"/>
      <c r="AS91" s="305"/>
      <c r="AT91" s="306"/>
      <c r="BD91" s="41"/>
    </row>
    <row r="92" spans="1:91" s="241" customFormat="1" ht="29.25" customHeight="1">
      <c r="B92" s="14"/>
      <c r="C92" s="307" t="s">
        <v>48</v>
      </c>
      <c r="D92" s="308"/>
      <c r="E92" s="308"/>
      <c r="F92" s="308"/>
      <c r="G92" s="308"/>
      <c r="H92" s="42"/>
      <c r="I92" s="309" t="s">
        <v>49</v>
      </c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10" t="s">
        <v>50</v>
      </c>
      <c r="AH92" s="308"/>
      <c r="AI92" s="308"/>
      <c r="AJ92" s="308"/>
      <c r="AK92" s="308"/>
      <c r="AL92" s="308"/>
      <c r="AM92" s="308"/>
      <c r="AN92" s="309" t="s">
        <v>51</v>
      </c>
      <c r="AO92" s="308"/>
      <c r="AP92" s="311"/>
      <c r="AQ92" s="43" t="s">
        <v>52</v>
      </c>
      <c r="AR92" s="14"/>
      <c r="AS92" s="44" t="s">
        <v>53</v>
      </c>
      <c r="AT92" s="45" t="s">
        <v>54</v>
      </c>
      <c r="AU92" s="45" t="s">
        <v>55</v>
      </c>
      <c r="AV92" s="45" t="s">
        <v>56</v>
      </c>
      <c r="AW92" s="45" t="s">
        <v>57</v>
      </c>
      <c r="AX92" s="45" t="s">
        <v>58</v>
      </c>
      <c r="AY92" s="45" t="s">
        <v>59</v>
      </c>
      <c r="AZ92" s="45" t="s">
        <v>60</v>
      </c>
      <c r="BA92" s="45" t="s">
        <v>61</v>
      </c>
      <c r="BB92" s="45" t="s">
        <v>62</v>
      </c>
      <c r="BC92" s="45" t="s">
        <v>63</v>
      </c>
      <c r="BD92" s="46" t="s">
        <v>64</v>
      </c>
    </row>
    <row r="93" spans="1:91" s="241" customFormat="1" ht="10.95" customHeight="1">
      <c r="B93" s="14"/>
      <c r="AR93" s="14"/>
      <c r="AS93" s="47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40"/>
    </row>
    <row r="94" spans="1:91" s="48" customFormat="1" ht="32.549999999999997" customHeight="1">
      <c r="B94" s="49"/>
      <c r="C94" s="50" t="s">
        <v>65</v>
      </c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312">
        <f>ROUND(AG95,2)</f>
        <v>0</v>
      </c>
      <c r="AH94" s="312"/>
      <c r="AI94" s="312"/>
      <c r="AJ94" s="312"/>
      <c r="AK94" s="312"/>
      <c r="AL94" s="312"/>
      <c r="AM94" s="312"/>
      <c r="AN94" s="313">
        <f>SUM(AG94,AT94)</f>
        <v>0</v>
      </c>
      <c r="AO94" s="313"/>
      <c r="AP94" s="313"/>
      <c r="AQ94" s="52" t="s">
        <v>1</v>
      </c>
      <c r="AR94" s="49"/>
      <c r="AS94" s="53">
        <f>ROUND(AS95,2)</f>
        <v>0</v>
      </c>
      <c r="AT94" s="54">
        <f>ROUND(SUM(AV94:AW94),2)</f>
        <v>0</v>
      </c>
      <c r="AU94" s="55">
        <f>ROUND(AU95,5)</f>
        <v>1174.09601</v>
      </c>
      <c r="AV94" s="54">
        <f>ROUND(AZ94*L29,2)</f>
        <v>0</v>
      </c>
      <c r="AW94" s="54">
        <f>ROUND(BA94*L30,2)</f>
        <v>0</v>
      </c>
      <c r="AX94" s="54">
        <f>ROUND(BB94*L29,2)</f>
        <v>0</v>
      </c>
      <c r="AY94" s="54">
        <f>ROUND(BC94*L30,2)</f>
        <v>0</v>
      </c>
      <c r="AZ94" s="54">
        <f>ROUND(AZ95,2)</f>
        <v>0</v>
      </c>
      <c r="BA94" s="54">
        <f>ROUND(BA95,2)</f>
        <v>0</v>
      </c>
      <c r="BB94" s="54">
        <f>ROUND(BB95,2)</f>
        <v>0</v>
      </c>
      <c r="BC94" s="54">
        <f>ROUND(BC95,2)</f>
        <v>0</v>
      </c>
      <c r="BD94" s="56">
        <f>ROUND(BD95,2)</f>
        <v>0</v>
      </c>
      <c r="BS94" s="57"/>
      <c r="BT94" s="57"/>
      <c r="BU94" s="58"/>
      <c r="BV94" s="57"/>
      <c r="BW94" s="57"/>
      <c r="BX94" s="57"/>
      <c r="CL94" s="57" t="s">
        <v>1</v>
      </c>
    </row>
    <row r="95" spans="1:91" s="68" customFormat="1" ht="24.75" customHeight="1">
      <c r="A95" s="59" t="s">
        <v>71</v>
      </c>
      <c r="B95" s="60"/>
      <c r="C95" s="61"/>
      <c r="D95" s="314" t="s">
        <v>522</v>
      </c>
      <c r="E95" s="314"/>
      <c r="F95" s="314"/>
      <c r="G95" s="314"/>
      <c r="H95" s="314"/>
      <c r="I95" s="228"/>
      <c r="J95" s="314" t="s">
        <v>523</v>
      </c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5">
        <f>'SO 1 - SO01 Úprava komuni...'!J122</f>
        <v>0</v>
      </c>
      <c r="AH95" s="316"/>
      <c r="AI95" s="316"/>
      <c r="AJ95" s="316"/>
      <c r="AK95" s="316"/>
      <c r="AL95" s="316"/>
      <c r="AM95" s="316"/>
      <c r="AN95" s="315">
        <f>SUM(AG95,AT95)</f>
        <v>0</v>
      </c>
      <c r="AO95" s="316"/>
      <c r="AP95" s="316"/>
      <c r="AQ95" s="63" t="s">
        <v>73</v>
      </c>
      <c r="AR95" s="60"/>
      <c r="AS95" s="64">
        <v>0</v>
      </c>
      <c r="AT95" s="65">
        <f>ROUND(SUM(AV95:AW95),2)</f>
        <v>0</v>
      </c>
      <c r="AU95" s="66">
        <f>'[4]SO 1 - SO01 Úprava komuni...'!P122</f>
        <v>1174.096008</v>
      </c>
      <c r="AV95" s="65">
        <f>'[4]SO 1 - SO01 Úprava komuni...'!J33</f>
        <v>0</v>
      </c>
      <c r="AW95" s="65">
        <f>'[4]SO 1 - SO01 Úprava komuni...'!J34</f>
        <v>0</v>
      </c>
      <c r="AX95" s="65">
        <f>'[4]SO 1 - SO01 Úprava komuni...'!J35</f>
        <v>0</v>
      </c>
      <c r="AY95" s="65">
        <f>'[4]SO 1 - SO01 Úprava komuni...'!J36</f>
        <v>0</v>
      </c>
      <c r="AZ95" s="65">
        <f>'[4]SO 1 - SO01 Úprava komuni...'!F33</f>
        <v>0</v>
      </c>
      <c r="BA95" s="65">
        <f>'[4]SO 1 - SO01 Úprava komuni...'!F34</f>
        <v>0</v>
      </c>
      <c r="BB95" s="65">
        <f>'[4]SO 1 - SO01 Úprava komuni...'!F35</f>
        <v>0</v>
      </c>
      <c r="BC95" s="65">
        <f>'[4]SO 1 - SO01 Úprava komuni...'!F36</f>
        <v>0</v>
      </c>
      <c r="BD95" s="67">
        <f>'[4]SO 1 - SO01 Úprava komuni...'!F37</f>
        <v>0</v>
      </c>
      <c r="BT95" s="69"/>
      <c r="BV95" s="69"/>
      <c r="BW95" s="69"/>
      <c r="BX95" s="69"/>
      <c r="CL95" s="69" t="s">
        <v>1</v>
      </c>
      <c r="CM95" s="69" t="s">
        <v>67</v>
      </c>
    </row>
    <row r="96" spans="1:91" s="241" customFormat="1" ht="30" customHeight="1">
      <c r="B96" s="14"/>
      <c r="AR96" s="14"/>
    </row>
    <row r="97" spans="2:44" s="241" customFormat="1" ht="7.05" customHeight="1"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14"/>
    </row>
  </sheetData>
  <mergeCells count="40">
    <mergeCell ref="AG94:AM94"/>
    <mergeCell ref="AN94:AP94"/>
    <mergeCell ref="D95:H95"/>
    <mergeCell ref="J95:AF95"/>
    <mergeCell ref="AG95:AM95"/>
    <mergeCell ref="AN95:AP9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29:P29"/>
    <mergeCell ref="W29:AE29"/>
    <mergeCell ref="AK29:AO29"/>
    <mergeCell ref="L30:P30"/>
    <mergeCell ref="W30:AE30"/>
    <mergeCell ref="AK30:AO30"/>
    <mergeCell ref="L28:P28"/>
    <mergeCell ref="W28:AE28"/>
    <mergeCell ref="AK28:AO28"/>
    <mergeCell ref="AR2:BE2"/>
    <mergeCell ref="K5:AO5"/>
    <mergeCell ref="K6:AO6"/>
    <mergeCell ref="E23:AN23"/>
    <mergeCell ref="AK26:AO26"/>
  </mergeCells>
  <hyperlinks>
    <hyperlink ref="A95" location="'SO 1 - SO01 Úprava komuni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7"/>
  <sheetViews>
    <sheetView showGridLines="0" topLeftCell="A101" workbookViewId="0">
      <selection activeCell="Y141" sqref="Y141"/>
    </sheetView>
  </sheetViews>
  <sheetFormatPr defaultColWidth="8.85546875" defaultRowHeight="10.199999999999999"/>
  <cols>
    <col min="1" max="1" width="8.28515625" style="236" customWidth="1"/>
    <col min="2" max="2" width="1.140625" style="236" customWidth="1"/>
    <col min="3" max="3" width="4.140625" style="236" customWidth="1"/>
    <col min="4" max="4" width="4.28515625" style="236" customWidth="1"/>
    <col min="5" max="5" width="17.140625" style="236" customWidth="1"/>
    <col min="6" max="6" width="50.7109375" style="236" customWidth="1"/>
    <col min="7" max="7" width="7.42578125" style="236" customWidth="1"/>
    <col min="8" max="8" width="14" style="236" customWidth="1"/>
    <col min="9" max="9" width="15.7109375" style="236" customWidth="1"/>
    <col min="10" max="10" width="22.28515625" style="236" customWidth="1"/>
    <col min="11" max="11" width="22.28515625" style="236" hidden="1" customWidth="1"/>
    <col min="12" max="12" width="9.28515625" style="236" customWidth="1"/>
    <col min="13" max="13" width="10.7109375" style="236" hidden="1" customWidth="1"/>
    <col min="14" max="14" width="8.85546875" style="236"/>
    <col min="15" max="20" width="14.140625" style="236" hidden="1" customWidth="1"/>
    <col min="21" max="21" width="16.28515625" style="236" hidden="1" customWidth="1"/>
    <col min="22" max="22" width="12.28515625" style="236" customWidth="1"/>
    <col min="23" max="23" width="16.28515625" style="236" customWidth="1"/>
    <col min="24" max="24" width="12.28515625" style="236" customWidth="1"/>
    <col min="25" max="25" width="15" style="236" customWidth="1"/>
    <col min="26" max="26" width="11" style="236" customWidth="1"/>
    <col min="27" max="27" width="15" style="236" customWidth="1"/>
    <col min="28" max="28" width="16.28515625" style="236" customWidth="1"/>
    <col min="29" max="29" width="11" style="236" customWidth="1"/>
    <col min="30" max="30" width="15" style="236" customWidth="1"/>
    <col min="31" max="31" width="16.28515625" style="236" customWidth="1"/>
    <col min="32" max="16384" width="8.85546875" style="236"/>
  </cols>
  <sheetData>
    <row r="2" spans="2:46" ht="37.049999999999997" customHeight="1">
      <c r="L2" s="281" t="s">
        <v>4</v>
      </c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2" t="s">
        <v>524</v>
      </c>
    </row>
    <row r="3" spans="2:46" ht="7.0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67</v>
      </c>
    </row>
    <row r="4" spans="2:46" ht="25.05" customHeight="1">
      <c r="B4" s="5"/>
      <c r="D4" s="6" t="s">
        <v>76</v>
      </c>
      <c r="L4" s="5"/>
      <c r="M4" s="70" t="s">
        <v>8</v>
      </c>
      <c r="AT4" s="2" t="s">
        <v>3</v>
      </c>
    </row>
    <row r="5" spans="2:46" ht="7.05" customHeight="1">
      <c r="B5" s="5"/>
      <c r="L5" s="5"/>
    </row>
    <row r="6" spans="2:46" ht="12" customHeight="1">
      <c r="B6" s="5"/>
      <c r="D6" s="242" t="s">
        <v>11</v>
      </c>
      <c r="L6" s="5"/>
    </row>
    <row r="7" spans="2:46" ht="16.5" customHeight="1">
      <c r="B7" s="5"/>
      <c r="E7" s="318" t="str">
        <f>'[4]Rekapitulácia stavby'!K6</f>
        <v>Rekonštrukcia miestnej komunikácie - ul. Phraničníkov</v>
      </c>
      <c r="F7" s="319"/>
      <c r="G7" s="319"/>
      <c r="H7" s="319"/>
      <c r="L7" s="5"/>
    </row>
    <row r="8" spans="2:46" s="241" customFormat="1" ht="12" customHeight="1">
      <c r="B8" s="14"/>
      <c r="D8" s="242" t="s">
        <v>77</v>
      </c>
      <c r="L8" s="14"/>
    </row>
    <row r="9" spans="2:46" s="241" customFormat="1" ht="30" customHeight="1">
      <c r="B9" s="14"/>
      <c r="E9" s="294" t="s">
        <v>525</v>
      </c>
      <c r="F9" s="317"/>
      <c r="G9" s="317"/>
      <c r="H9" s="317"/>
      <c r="L9" s="14"/>
    </row>
    <row r="10" spans="2:46" s="241" customFormat="1">
      <c r="B10" s="14"/>
      <c r="L10" s="14"/>
    </row>
    <row r="11" spans="2:46" s="241" customFormat="1" ht="12" customHeight="1">
      <c r="B11" s="14"/>
      <c r="D11" s="242" t="s">
        <v>13</v>
      </c>
      <c r="F11" s="237" t="s">
        <v>1</v>
      </c>
      <c r="I11" s="242" t="s">
        <v>14</v>
      </c>
      <c r="J11" s="237" t="s">
        <v>1</v>
      </c>
      <c r="L11" s="14"/>
    </row>
    <row r="12" spans="2:46" s="241" customFormat="1" ht="12" customHeight="1">
      <c r="B12" s="14"/>
      <c r="D12" s="242" t="s">
        <v>15</v>
      </c>
      <c r="F12" s="237" t="s">
        <v>16</v>
      </c>
      <c r="I12" s="242" t="s">
        <v>17</v>
      </c>
      <c r="J12" s="229"/>
      <c r="L12" s="14"/>
    </row>
    <row r="13" spans="2:46" s="241" customFormat="1" ht="10.95" customHeight="1">
      <c r="B13" s="14"/>
      <c r="L13" s="14"/>
    </row>
    <row r="14" spans="2:46" s="241" customFormat="1" ht="12" customHeight="1">
      <c r="B14" s="14"/>
      <c r="D14" s="242" t="s">
        <v>18</v>
      </c>
      <c r="I14" s="242" t="s">
        <v>19</v>
      </c>
      <c r="J14" s="237" t="str">
        <f>IF('[4]Rekapitulácia stavby'!AN10="","",'[4]Rekapitulácia stavby'!AN10)</f>
        <v/>
      </c>
      <c r="L14" s="14"/>
    </row>
    <row r="15" spans="2:46" s="241" customFormat="1" ht="18" customHeight="1">
      <c r="B15" s="14"/>
      <c r="E15" s="237" t="str">
        <f>IF('[4]Rekapitulácia stavby'!E11="","",'[4]Rekapitulácia stavby'!E11)</f>
        <v xml:space="preserve"> </v>
      </c>
      <c r="I15" s="242" t="s">
        <v>20</v>
      </c>
      <c r="J15" s="237" t="str">
        <f>IF('[4]Rekapitulácia stavby'!AN11="","",'[4]Rekapitulácia stavby'!AN11)</f>
        <v/>
      </c>
      <c r="L15" s="14"/>
    </row>
    <row r="16" spans="2:46" s="241" customFormat="1" ht="7.05" customHeight="1">
      <c r="B16" s="14"/>
      <c r="L16" s="14"/>
    </row>
    <row r="17" spans="2:12" s="241" customFormat="1" ht="12" customHeight="1">
      <c r="B17" s="14"/>
      <c r="D17" s="242" t="s">
        <v>21</v>
      </c>
      <c r="I17" s="242" t="s">
        <v>19</v>
      </c>
      <c r="J17" s="237" t="str">
        <f>'[4]Rekapitulácia stavby'!AN13</f>
        <v/>
      </c>
      <c r="L17" s="14"/>
    </row>
    <row r="18" spans="2:12" s="241" customFormat="1" ht="18" customHeight="1">
      <c r="B18" s="14"/>
      <c r="E18" s="283" t="str">
        <f>'[4]Rekapitulácia stavby'!E14</f>
        <v xml:space="preserve"> </v>
      </c>
      <c r="F18" s="283"/>
      <c r="G18" s="283"/>
      <c r="H18" s="283"/>
      <c r="I18" s="242" t="s">
        <v>20</v>
      </c>
      <c r="J18" s="237" t="str">
        <f>'[4]Rekapitulácia stavby'!AN14</f>
        <v/>
      </c>
      <c r="L18" s="14"/>
    </row>
    <row r="19" spans="2:12" s="241" customFormat="1" ht="7.05" customHeight="1">
      <c r="B19" s="14"/>
      <c r="L19" s="14"/>
    </row>
    <row r="20" spans="2:12" s="241" customFormat="1" ht="12" customHeight="1">
      <c r="B20" s="14"/>
      <c r="D20" s="242" t="s">
        <v>22</v>
      </c>
      <c r="I20" s="242" t="s">
        <v>19</v>
      </c>
      <c r="J20" s="237" t="str">
        <f>IF('[4]Rekapitulácia stavby'!AN16="","",'[4]Rekapitulácia stavby'!AN16)</f>
        <v/>
      </c>
      <c r="L20" s="14"/>
    </row>
    <row r="21" spans="2:12" s="241" customFormat="1" ht="18" customHeight="1">
      <c r="B21" s="14"/>
      <c r="E21" s="237" t="str">
        <f>IF('[4]Rekapitulácia stavby'!E17="","",'[4]Rekapitulácia stavby'!E17)</f>
        <v xml:space="preserve"> </v>
      </c>
      <c r="I21" s="242" t="s">
        <v>20</v>
      </c>
      <c r="J21" s="237" t="str">
        <f>IF('[4]Rekapitulácia stavby'!AN17="","",'[4]Rekapitulácia stavby'!AN17)</f>
        <v/>
      </c>
      <c r="L21" s="14"/>
    </row>
    <row r="22" spans="2:12" s="241" customFormat="1" ht="7.05" customHeight="1">
      <c r="B22" s="14"/>
      <c r="L22" s="14"/>
    </row>
    <row r="23" spans="2:12" s="241" customFormat="1" ht="12" customHeight="1">
      <c r="B23" s="14"/>
      <c r="D23" s="242" t="s">
        <v>25</v>
      </c>
      <c r="I23" s="242" t="s">
        <v>19</v>
      </c>
      <c r="J23" s="237" t="str">
        <f>IF('[4]Rekapitulácia stavby'!AN19="","",'[4]Rekapitulácia stavby'!AN19)</f>
        <v/>
      </c>
      <c r="L23" s="14"/>
    </row>
    <row r="24" spans="2:12" s="241" customFormat="1" ht="18" customHeight="1">
      <c r="B24" s="14"/>
      <c r="E24" s="237" t="str">
        <f>IF('[4]Rekapitulácia stavby'!E20="","",'[4]Rekapitulácia stavby'!E20)</f>
        <v xml:space="preserve"> </v>
      </c>
      <c r="I24" s="242" t="s">
        <v>20</v>
      </c>
      <c r="J24" s="237" t="str">
        <f>IF('[4]Rekapitulácia stavby'!AN20="","",'[4]Rekapitulácia stavby'!AN20)</f>
        <v/>
      </c>
      <c r="L24" s="14"/>
    </row>
    <row r="25" spans="2:12" s="241" customFormat="1" ht="7.05" customHeight="1">
      <c r="B25" s="14"/>
      <c r="L25" s="14"/>
    </row>
    <row r="26" spans="2:12" s="241" customFormat="1" ht="12" customHeight="1">
      <c r="B26" s="14"/>
      <c r="D26" s="242" t="s">
        <v>26</v>
      </c>
      <c r="L26" s="14"/>
    </row>
    <row r="27" spans="2:12" s="72" customFormat="1" ht="16.5" customHeight="1">
      <c r="B27" s="73"/>
      <c r="E27" s="285" t="s">
        <v>1</v>
      </c>
      <c r="F27" s="285"/>
      <c r="G27" s="285"/>
      <c r="H27" s="285"/>
      <c r="L27" s="73"/>
    </row>
    <row r="28" spans="2:12" s="241" customFormat="1" ht="7.05" customHeight="1">
      <c r="B28" s="14"/>
      <c r="L28" s="14"/>
    </row>
    <row r="29" spans="2:12" s="241" customFormat="1" ht="7.05" customHeight="1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241" customFormat="1" ht="25.35" customHeight="1">
      <c r="B30" s="14"/>
      <c r="D30" s="74" t="s">
        <v>27</v>
      </c>
      <c r="J30" s="227">
        <f>ROUND(J122, 2)</f>
        <v>0</v>
      </c>
      <c r="L30" s="14"/>
    </row>
    <row r="31" spans="2:12" s="241" customFormat="1" ht="7.05" customHeight="1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241" customFormat="1" ht="14.55" customHeight="1">
      <c r="B32" s="14"/>
      <c r="F32" s="240" t="s">
        <v>29</v>
      </c>
      <c r="I32" s="240" t="s">
        <v>28</v>
      </c>
      <c r="J32" s="240" t="s">
        <v>30</v>
      </c>
      <c r="L32" s="14"/>
    </row>
    <row r="33" spans="2:12" s="241" customFormat="1" ht="14.55" customHeight="1">
      <c r="B33" s="14"/>
      <c r="D33" s="231" t="s">
        <v>31</v>
      </c>
      <c r="E33" s="19" t="s">
        <v>32</v>
      </c>
      <c r="F33" s="78">
        <f>ROUND((SUM(BE122:BE176)),  2)</f>
        <v>0</v>
      </c>
      <c r="G33" s="79"/>
      <c r="H33" s="79"/>
      <c r="I33" s="80">
        <v>0.2</v>
      </c>
      <c r="J33" s="78">
        <f>ROUND(((SUM(BE122:BE176))*I33),  2)</f>
        <v>0</v>
      </c>
      <c r="L33" s="14"/>
    </row>
    <row r="34" spans="2:12" s="241" customFormat="1" ht="14.55" customHeight="1">
      <c r="B34" s="14"/>
      <c r="E34" s="19" t="s">
        <v>33</v>
      </c>
      <c r="F34" s="81">
        <f>ROUND((SUM(BF122:BF176)),  2)</f>
        <v>0</v>
      </c>
      <c r="I34" s="82">
        <v>0.2</v>
      </c>
      <c r="J34" s="81">
        <f>ROUND(((SUM(BF122:BF176))*I34),  2)</f>
        <v>0</v>
      </c>
      <c r="L34" s="14"/>
    </row>
    <row r="35" spans="2:12" s="241" customFormat="1" ht="14.55" hidden="1" customHeight="1">
      <c r="B35" s="14"/>
      <c r="E35" s="242" t="s">
        <v>34</v>
      </c>
      <c r="F35" s="81">
        <f>ROUND((SUM(BG122:BG176)),  2)</f>
        <v>0</v>
      </c>
      <c r="I35" s="82">
        <v>0.2</v>
      </c>
      <c r="J35" s="81">
        <f>0</f>
        <v>0</v>
      </c>
      <c r="L35" s="14"/>
    </row>
    <row r="36" spans="2:12" s="241" customFormat="1" ht="14.55" hidden="1" customHeight="1">
      <c r="B36" s="14"/>
      <c r="E36" s="242" t="s">
        <v>35</v>
      </c>
      <c r="F36" s="81">
        <f>ROUND((SUM(BH122:BH176)),  2)</f>
        <v>0</v>
      </c>
      <c r="I36" s="82">
        <v>0.2</v>
      </c>
      <c r="J36" s="81">
        <f>0</f>
        <v>0</v>
      </c>
      <c r="L36" s="14"/>
    </row>
    <row r="37" spans="2:12" s="241" customFormat="1" ht="14.55" hidden="1" customHeight="1">
      <c r="B37" s="14"/>
      <c r="E37" s="19" t="s">
        <v>36</v>
      </c>
      <c r="F37" s="78">
        <f>ROUND((SUM(BI122:BI176)),  2)</f>
        <v>0</v>
      </c>
      <c r="G37" s="79"/>
      <c r="H37" s="79"/>
      <c r="I37" s="80">
        <v>0</v>
      </c>
      <c r="J37" s="78">
        <f>0</f>
        <v>0</v>
      </c>
      <c r="L37" s="14"/>
    </row>
    <row r="38" spans="2:12" s="241" customFormat="1" ht="7.05" customHeight="1">
      <c r="B38" s="14"/>
      <c r="L38" s="14"/>
    </row>
    <row r="39" spans="2:12" s="241" customFormat="1" ht="25.35" customHeight="1">
      <c r="B39" s="14"/>
      <c r="C39" s="83"/>
      <c r="D39" s="84" t="s">
        <v>37</v>
      </c>
      <c r="E39" s="42"/>
      <c r="F39" s="42"/>
      <c r="G39" s="85" t="s">
        <v>38</v>
      </c>
      <c r="H39" s="86" t="s">
        <v>39</v>
      </c>
      <c r="I39" s="42"/>
      <c r="J39" s="87">
        <f>SUM(J30:J37)</f>
        <v>0</v>
      </c>
      <c r="K39" s="88"/>
      <c r="L39" s="14"/>
    </row>
    <row r="40" spans="2:12" s="241" customFormat="1" ht="14.55" customHeight="1">
      <c r="B40" s="14"/>
      <c r="L40" s="14"/>
    </row>
    <row r="41" spans="2:12" ht="14.55" customHeight="1">
      <c r="B41" s="5"/>
      <c r="L41" s="5"/>
    </row>
    <row r="42" spans="2:12" ht="14.55" customHeight="1">
      <c r="B42" s="5"/>
      <c r="L42" s="5"/>
    </row>
    <row r="43" spans="2:12" ht="14.55" customHeight="1">
      <c r="B43" s="5"/>
      <c r="L43" s="5"/>
    </row>
    <row r="44" spans="2:12" ht="14.55" customHeight="1">
      <c r="B44" s="5"/>
      <c r="L44" s="5"/>
    </row>
    <row r="45" spans="2:12" ht="14.55" customHeight="1">
      <c r="B45" s="5"/>
      <c r="L45" s="5"/>
    </row>
    <row r="46" spans="2:12" ht="14.55" customHeight="1">
      <c r="B46" s="5"/>
      <c r="L46" s="5"/>
    </row>
    <row r="47" spans="2:12" ht="14.55" customHeight="1">
      <c r="B47" s="5"/>
      <c r="L47" s="5"/>
    </row>
    <row r="48" spans="2:12" ht="14.55" customHeight="1">
      <c r="B48" s="5"/>
      <c r="L48" s="5"/>
    </row>
    <row r="49" spans="2:12" ht="14.55" customHeight="1">
      <c r="B49" s="5"/>
      <c r="L49" s="5"/>
    </row>
    <row r="50" spans="2:12" s="241" customFormat="1" ht="14.55" customHeight="1">
      <c r="B50" s="14"/>
      <c r="D50" s="26" t="s">
        <v>40</v>
      </c>
      <c r="E50" s="27"/>
      <c r="F50" s="27"/>
      <c r="G50" s="26" t="s">
        <v>41</v>
      </c>
      <c r="H50" s="27"/>
      <c r="I50" s="27"/>
      <c r="J50" s="27"/>
      <c r="K50" s="27"/>
      <c r="L50" s="14"/>
    </row>
    <row r="51" spans="2:12">
      <c r="B51" s="5"/>
      <c r="L51" s="5"/>
    </row>
    <row r="52" spans="2:12">
      <c r="B52" s="5"/>
      <c r="L52" s="5"/>
    </row>
    <row r="53" spans="2:12">
      <c r="B53" s="5"/>
      <c r="L53" s="5"/>
    </row>
    <row r="54" spans="2:12">
      <c r="B54" s="5"/>
      <c r="L54" s="5"/>
    </row>
    <row r="55" spans="2:12">
      <c r="B55" s="5"/>
      <c r="L55" s="5"/>
    </row>
    <row r="56" spans="2:12">
      <c r="B56" s="5"/>
      <c r="L56" s="5"/>
    </row>
    <row r="57" spans="2:12">
      <c r="B57" s="5"/>
      <c r="L57" s="5"/>
    </row>
    <row r="58" spans="2:12">
      <c r="B58" s="5"/>
      <c r="L58" s="5"/>
    </row>
    <row r="59" spans="2:12">
      <c r="B59" s="5"/>
      <c r="L59" s="5"/>
    </row>
    <row r="60" spans="2:12">
      <c r="B60" s="5"/>
      <c r="L60" s="5"/>
    </row>
    <row r="61" spans="2:12" s="241" customFormat="1" ht="13.2">
      <c r="B61" s="14"/>
      <c r="D61" s="28" t="s">
        <v>42</v>
      </c>
      <c r="E61" s="239"/>
      <c r="F61" s="89" t="s">
        <v>43</v>
      </c>
      <c r="G61" s="28" t="s">
        <v>42</v>
      </c>
      <c r="H61" s="239"/>
      <c r="I61" s="239"/>
      <c r="J61" s="90" t="s">
        <v>43</v>
      </c>
      <c r="K61" s="239"/>
      <c r="L61" s="14"/>
    </row>
    <row r="62" spans="2:12">
      <c r="B62" s="5"/>
      <c r="L62" s="5"/>
    </row>
    <row r="63" spans="2:12">
      <c r="B63" s="5"/>
      <c r="L63" s="5"/>
    </row>
    <row r="64" spans="2:12">
      <c r="B64" s="5"/>
      <c r="L64" s="5"/>
    </row>
    <row r="65" spans="2:12" s="241" customFormat="1" ht="13.2">
      <c r="B65" s="14"/>
      <c r="D65" s="26" t="s">
        <v>44</v>
      </c>
      <c r="E65" s="27"/>
      <c r="F65" s="27"/>
      <c r="G65" s="26" t="s">
        <v>45</v>
      </c>
      <c r="H65" s="27"/>
      <c r="I65" s="27"/>
      <c r="J65" s="27"/>
      <c r="K65" s="27"/>
      <c r="L65" s="14"/>
    </row>
    <row r="66" spans="2:12">
      <c r="B66" s="5"/>
      <c r="L66" s="5"/>
    </row>
    <row r="67" spans="2:12">
      <c r="B67" s="5"/>
      <c r="L67" s="5"/>
    </row>
    <row r="68" spans="2:12">
      <c r="B68" s="5"/>
      <c r="L68" s="5"/>
    </row>
    <row r="69" spans="2:12">
      <c r="B69" s="5"/>
      <c r="L69" s="5"/>
    </row>
    <row r="70" spans="2:12">
      <c r="B70" s="5"/>
      <c r="L70" s="5"/>
    </row>
    <row r="71" spans="2:12">
      <c r="B71" s="5"/>
      <c r="L71" s="5"/>
    </row>
    <row r="72" spans="2:12">
      <c r="B72" s="5"/>
      <c r="L72" s="5"/>
    </row>
    <row r="73" spans="2:12">
      <c r="B73" s="5"/>
      <c r="L73" s="5"/>
    </row>
    <row r="74" spans="2:12">
      <c r="B74" s="5"/>
      <c r="L74" s="5"/>
    </row>
    <row r="75" spans="2:12">
      <c r="B75" s="5"/>
      <c r="L75" s="5"/>
    </row>
    <row r="76" spans="2:12" s="241" customFormat="1" ht="13.2">
      <c r="B76" s="14"/>
      <c r="D76" s="28" t="s">
        <v>42</v>
      </c>
      <c r="E76" s="239"/>
      <c r="F76" s="89" t="s">
        <v>43</v>
      </c>
      <c r="G76" s="28" t="s">
        <v>42</v>
      </c>
      <c r="H76" s="239"/>
      <c r="I76" s="239"/>
      <c r="J76" s="90" t="s">
        <v>43</v>
      </c>
      <c r="K76" s="239"/>
      <c r="L76" s="14"/>
    </row>
    <row r="77" spans="2:12" s="241" customFormat="1" ht="14.55" customHeight="1"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14"/>
    </row>
    <row r="81" spans="2:47" s="241" customFormat="1" ht="7.0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14"/>
    </row>
    <row r="82" spans="2:47" s="241" customFormat="1" ht="25.05" customHeight="1">
      <c r="B82" s="14"/>
      <c r="C82" s="6" t="s">
        <v>79</v>
      </c>
      <c r="L82" s="14"/>
    </row>
    <row r="83" spans="2:47" s="241" customFormat="1" ht="7.05" customHeight="1">
      <c r="B83" s="14"/>
      <c r="L83" s="14"/>
    </row>
    <row r="84" spans="2:47" s="241" customFormat="1" ht="12" customHeight="1">
      <c r="B84" s="14"/>
      <c r="C84" s="242" t="s">
        <v>11</v>
      </c>
      <c r="L84" s="14"/>
    </row>
    <row r="85" spans="2:47" s="241" customFormat="1" ht="16.5" customHeight="1">
      <c r="B85" s="14"/>
      <c r="E85" s="318" t="str">
        <f>E7</f>
        <v>Rekonštrukcia miestnej komunikácie - ul. Phraničníkov</v>
      </c>
      <c r="F85" s="319"/>
      <c r="G85" s="319"/>
      <c r="H85" s="319"/>
      <c r="L85" s="14"/>
    </row>
    <row r="86" spans="2:47" s="241" customFormat="1" ht="12" customHeight="1">
      <c r="B86" s="14"/>
      <c r="C86" s="242" t="s">
        <v>77</v>
      </c>
      <c r="L86" s="14"/>
    </row>
    <row r="87" spans="2:47" s="241" customFormat="1" ht="30" customHeight="1">
      <c r="B87" s="14"/>
      <c r="E87" s="294" t="str">
        <f>E9</f>
        <v>SO 1 - SO01 Úprava komunikácie a chodníka - ul. Pohraničníkov</v>
      </c>
      <c r="F87" s="317"/>
      <c r="G87" s="317"/>
      <c r="H87" s="317"/>
      <c r="L87" s="14"/>
    </row>
    <row r="88" spans="2:47" s="241" customFormat="1" ht="7.05" customHeight="1">
      <c r="B88" s="14"/>
      <c r="L88" s="14"/>
    </row>
    <row r="89" spans="2:47" s="241" customFormat="1" ht="12" customHeight="1">
      <c r="B89" s="14"/>
      <c r="C89" s="242" t="s">
        <v>15</v>
      </c>
      <c r="F89" s="237" t="str">
        <f>F12</f>
        <v xml:space="preserve"> </v>
      </c>
      <c r="I89" s="242" t="s">
        <v>17</v>
      </c>
      <c r="J89" s="229"/>
      <c r="L89" s="14"/>
    </row>
    <row r="90" spans="2:47" s="241" customFormat="1" ht="7.05" customHeight="1">
      <c r="B90" s="14"/>
      <c r="L90" s="14"/>
    </row>
    <row r="91" spans="2:47" s="241" customFormat="1" ht="15.3" customHeight="1">
      <c r="B91" s="14"/>
      <c r="C91" s="242" t="s">
        <v>18</v>
      </c>
      <c r="F91" s="237" t="str">
        <f>E15</f>
        <v xml:space="preserve"> </v>
      </c>
      <c r="I91" s="242" t="s">
        <v>22</v>
      </c>
      <c r="J91" s="238" t="str">
        <f>E21</f>
        <v xml:space="preserve"> </v>
      </c>
      <c r="L91" s="14"/>
    </row>
    <row r="92" spans="2:47" s="241" customFormat="1" ht="15.3" customHeight="1">
      <c r="B92" s="14"/>
      <c r="C92" s="242" t="s">
        <v>21</v>
      </c>
      <c r="F92" s="237" t="str">
        <f>IF(E18="","",E18)</f>
        <v xml:space="preserve"> </v>
      </c>
      <c r="I92" s="242" t="s">
        <v>25</v>
      </c>
      <c r="J92" s="238" t="str">
        <f>E24</f>
        <v xml:space="preserve"> </v>
      </c>
      <c r="L92" s="14"/>
    </row>
    <row r="93" spans="2:47" s="241" customFormat="1" ht="10.35" customHeight="1">
      <c r="B93" s="14"/>
      <c r="L93" s="14"/>
    </row>
    <row r="94" spans="2:47" s="241" customFormat="1" ht="29.25" customHeight="1">
      <c r="B94" s="14"/>
      <c r="C94" s="92" t="s">
        <v>80</v>
      </c>
      <c r="D94" s="83"/>
      <c r="E94" s="83"/>
      <c r="F94" s="83"/>
      <c r="G94" s="83"/>
      <c r="H94" s="83"/>
      <c r="I94" s="83"/>
      <c r="J94" s="93" t="s">
        <v>81</v>
      </c>
      <c r="K94" s="83"/>
      <c r="L94" s="14"/>
    </row>
    <row r="95" spans="2:47" s="241" customFormat="1" ht="10.35" customHeight="1">
      <c r="B95" s="14"/>
      <c r="L95" s="14"/>
    </row>
    <row r="96" spans="2:47" s="241" customFormat="1" ht="22.95" customHeight="1">
      <c r="B96" s="14"/>
      <c r="C96" s="94" t="s">
        <v>82</v>
      </c>
      <c r="J96" s="227">
        <f>J122</f>
        <v>0</v>
      </c>
      <c r="L96" s="14"/>
      <c r="AU96" s="2" t="s">
        <v>83</v>
      </c>
    </row>
    <row r="97" spans="2:12" s="95" customFormat="1" ht="25.05" customHeight="1">
      <c r="B97" s="96"/>
      <c r="D97" s="97" t="s">
        <v>84</v>
      </c>
      <c r="E97" s="98"/>
      <c r="F97" s="98"/>
      <c r="G97" s="98"/>
      <c r="H97" s="98"/>
      <c r="I97" s="98"/>
      <c r="J97" s="99">
        <f>J123</f>
        <v>0</v>
      </c>
      <c r="L97" s="96"/>
    </row>
    <row r="98" spans="2:12" s="100" customFormat="1" ht="19.95" customHeight="1">
      <c r="B98" s="101"/>
      <c r="D98" s="102" t="s">
        <v>85</v>
      </c>
      <c r="E98" s="103"/>
      <c r="F98" s="103"/>
      <c r="G98" s="103"/>
      <c r="H98" s="103"/>
      <c r="I98" s="103"/>
      <c r="J98" s="104">
        <f>J124</f>
        <v>0</v>
      </c>
      <c r="L98" s="101"/>
    </row>
    <row r="99" spans="2:12" s="100" customFormat="1" ht="19.95" customHeight="1">
      <c r="B99" s="101"/>
      <c r="D99" s="102" t="s">
        <v>87</v>
      </c>
      <c r="E99" s="103"/>
      <c r="F99" s="103"/>
      <c r="G99" s="103"/>
      <c r="H99" s="103"/>
      <c r="I99" s="103"/>
      <c r="J99" s="104">
        <f>J138</f>
        <v>0</v>
      </c>
      <c r="L99" s="101"/>
    </row>
    <row r="100" spans="2:12" s="100" customFormat="1" ht="19.95" customHeight="1">
      <c r="B100" s="101"/>
      <c r="D100" s="102" t="s">
        <v>88</v>
      </c>
      <c r="E100" s="103"/>
      <c r="F100" s="103"/>
      <c r="G100" s="103"/>
      <c r="H100" s="103"/>
      <c r="I100" s="103"/>
      <c r="J100" s="104">
        <f>J154</f>
        <v>0</v>
      </c>
      <c r="L100" s="101"/>
    </row>
    <row r="101" spans="2:12" s="100" customFormat="1" ht="19.95" customHeight="1">
      <c r="B101" s="101"/>
      <c r="D101" s="102" t="s">
        <v>89</v>
      </c>
      <c r="E101" s="103"/>
      <c r="F101" s="103"/>
      <c r="G101" s="103"/>
      <c r="H101" s="103"/>
      <c r="I101" s="103"/>
      <c r="J101" s="104">
        <f>J164</f>
        <v>0</v>
      </c>
      <c r="L101" s="101"/>
    </row>
    <row r="102" spans="2:12" s="100" customFormat="1" ht="19.95" customHeight="1">
      <c r="B102" s="101"/>
      <c r="D102" s="102" t="s">
        <v>90</v>
      </c>
      <c r="E102" s="103"/>
      <c r="F102" s="103"/>
      <c r="G102" s="103"/>
      <c r="H102" s="103"/>
      <c r="I102" s="103"/>
      <c r="J102" s="104">
        <f>J175</f>
        <v>0</v>
      </c>
      <c r="L102" s="101"/>
    </row>
    <row r="103" spans="2:12" s="241" customFormat="1" ht="21.75" customHeight="1">
      <c r="B103" s="14"/>
      <c r="L103" s="14"/>
    </row>
    <row r="104" spans="2:12" s="241" customFormat="1" ht="7.05" customHeight="1"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14"/>
    </row>
    <row r="108" spans="2:12" s="241" customFormat="1" ht="7.05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14"/>
    </row>
    <row r="109" spans="2:12" s="241" customFormat="1" ht="25.05" customHeight="1">
      <c r="B109" s="14"/>
      <c r="C109" s="6" t="s">
        <v>92</v>
      </c>
      <c r="L109" s="14"/>
    </row>
    <row r="110" spans="2:12" s="241" customFormat="1" ht="7.05" customHeight="1">
      <c r="B110" s="14"/>
      <c r="L110" s="14"/>
    </row>
    <row r="111" spans="2:12" s="241" customFormat="1" ht="12" customHeight="1">
      <c r="B111" s="14"/>
      <c r="C111" s="242" t="s">
        <v>11</v>
      </c>
      <c r="L111" s="14"/>
    </row>
    <row r="112" spans="2:12" s="241" customFormat="1" ht="16.5" customHeight="1">
      <c r="B112" s="14"/>
      <c r="E112" s="318" t="str">
        <f>E7</f>
        <v>Rekonštrukcia miestnej komunikácie - ul. Phraničníkov</v>
      </c>
      <c r="F112" s="319"/>
      <c r="G112" s="319"/>
      <c r="H112" s="319"/>
      <c r="L112" s="14"/>
    </row>
    <row r="113" spans="2:65" s="241" customFormat="1" ht="12" customHeight="1">
      <c r="B113" s="14"/>
      <c r="C113" s="242" t="s">
        <v>77</v>
      </c>
      <c r="L113" s="14"/>
    </row>
    <row r="114" spans="2:65" s="241" customFormat="1" ht="30" customHeight="1">
      <c r="B114" s="14"/>
      <c r="E114" s="294" t="str">
        <f>E9</f>
        <v>SO 1 - SO01 Úprava komunikácie a chodníka - ul. Pohraničníkov</v>
      </c>
      <c r="F114" s="317"/>
      <c r="G114" s="317"/>
      <c r="H114" s="317"/>
      <c r="L114" s="14"/>
    </row>
    <row r="115" spans="2:65" s="241" customFormat="1" ht="7.05" customHeight="1">
      <c r="B115" s="14"/>
      <c r="L115" s="14"/>
    </row>
    <row r="116" spans="2:65" s="241" customFormat="1" ht="12" customHeight="1">
      <c r="B116" s="14"/>
      <c r="C116" s="242" t="s">
        <v>15</v>
      </c>
      <c r="F116" s="237" t="str">
        <f>F12</f>
        <v xml:space="preserve"> </v>
      </c>
      <c r="I116" s="242" t="s">
        <v>17</v>
      </c>
      <c r="J116" s="229" t="str">
        <f>IF(J12="","",J12)</f>
        <v/>
      </c>
      <c r="L116" s="14"/>
    </row>
    <row r="117" spans="2:65" s="241" customFormat="1" ht="7.05" customHeight="1">
      <c r="B117" s="14"/>
      <c r="L117" s="14"/>
    </row>
    <row r="118" spans="2:65" s="241" customFormat="1" ht="15.3" customHeight="1">
      <c r="B118" s="14"/>
      <c r="C118" s="242" t="s">
        <v>18</v>
      </c>
      <c r="F118" s="237" t="str">
        <f>E15</f>
        <v xml:space="preserve"> </v>
      </c>
      <c r="I118" s="242" t="s">
        <v>22</v>
      </c>
      <c r="J118" s="238" t="str">
        <f>E21</f>
        <v xml:space="preserve"> </v>
      </c>
      <c r="L118" s="14"/>
    </row>
    <row r="119" spans="2:65" s="241" customFormat="1" ht="15.3" customHeight="1">
      <c r="B119" s="14"/>
      <c r="C119" s="242" t="s">
        <v>21</v>
      </c>
      <c r="F119" s="237" t="str">
        <f>IF(E18="","",E18)</f>
        <v xml:space="preserve"> </v>
      </c>
      <c r="I119" s="242" t="s">
        <v>25</v>
      </c>
      <c r="J119" s="238" t="str">
        <f>E24</f>
        <v xml:space="preserve"> </v>
      </c>
      <c r="L119" s="14"/>
    </row>
    <row r="120" spans="2:65" s="241" customFormat="1" ht="10.35" customHeight="1">
      <c r="B120" s="14"/>
      <c r="L120" s="14"/>
    </row>
    <row r="121" spans="2:65" s="105" customFormat="1" ht="29.25" customHeight="1">
      <c r="B121" s="106"/>
      <c r="C121" s="107" t="s">
        <v>93</v>
      </c>
      <c r="D121" s="108" t="s">
        <v>52</v>
      </c>
      <c r="E121" s="108" t="s">
        <v>48</v>
      </c>
      <c r="F121" s="108" t="s">
        <v>49</v>
      </c>
      <c r="G121" s="108" t="s">
        <v>94</v>
      </c>
      <c r="H121" s="108" t="s">
        <v>95</v>
      </c>
      <c r="I121" s="108" t="s">
        <v>96</v>
      </c>
      <c r="J121" s="109" t="s">
        <v>81</v>
      </c>
      <c r="K121" s="110" t="s">
        <v>97</v>
      </c>
      <c r="L121" s="106"/>
      <c r="M121" s="44" t="s">
        <v>1</v>
      </c>
      <c r="N121" s="45" t="s">
        <v>31</v>
      </c>
      <c r="O121" s="45" t="s">
        <v>98</v>
      </c>
      <c r="P121" s="45" t="s">
        <v>99</v>
      </c>
      <c r="Q121" s="45" t="s">
        <v>100</v>
      </c>
      <c r="R121" s="45" t="s">
        <v>101</v>
      </c>
      <c r="S121" s="45" t="s">
        <v>102</v>
      </c>
      <c r="T121" s="46" t="s">
        <v>103</v>
      </c>
    </row>
    <row r="122" spans="2:65" s="241" customFormat="1" ht="22.95" customHeight="1">
      <c r="B122" s="14"/>
      <c r="C122" s="50" t="s">
        <v>82</v>
      </c>
      <c r="J122" s="111">
        <f>BK122</f>
        <v>0</v>
      </c>
      <c r="L122" s="14"/>
      <c r="M122" s="47"/>
      <c r="N122" s="39"/>
      <c r="O122" s="39"/>
      <c r="P122" s="112">
        <f>P123</f>
        <v>1174.096008</v>
      </c>
      <c r="Q122" s="39"/>
      <c r="R122" s="112">
        <f>R123</f>
        <v>651.974963</v>
      </c>
      <c r="S122" s="39"/>
      <c r="T122" s="113">
        <f>T123</f>
        <v>269.97699999999998</v>
      </c>
      <c r="AT122" s="2" t="s">
        <v>66</v>
      </c>
      <c r="AU122" s="2" t="s">
        <v>83</v>
      </c>
      <c r="BK122" s="114">
        <f>BK123</f>
        <v>0</v>
      </c>
    </row>
    <row r="123" spans="2:65" s="115" customFormat="1" ht="25.95" customHeight="1">
      <c r="B123" s="116"/>
      <c r="D123" s="117" t="s">
        <v>66</v>
      </c>
      <c r="E123" s="118" t="s">
        <v>104</v>
      </c>
      <c r="F123" s="118" t="s">
        <v>105</v>
      </c>
      <c r="J123" s="119">
        <f>BK123</f>
        <v>0</v>
      </c>
      <c r="L123" s="116"/>
      <c r="M123" s="120"/>
      <c r="P123" s="121">
        <f>P124+P138+P154+P164+P175</f>
        <v>1174.096008</v>
      </c>
      <c r="R123" s="121">
        <f>R124+R138+R154+R164+R175</f>
        <v>651.974963</v>
      </c>
      <c r="T123" s="122">
        <f>T124+T138+T154+T164+T175</f>
        <v>269.97699999999998</v>
      </c>
      <c r="AR123" s="117" t="s">
        <v>74</v>
      </c>
      <c r="AT123" s="123" t="s">
        <v>66</v>
      </c>
      <c r="AU123" s="123" t="s">
        <v>67</v>
      </c>
      <c r="AY123" s="117" t="s">
        <v>106</v>
      </c>
      <c r="BK123" s="124">
        <f>BK124+BK138+BK154+BK164+BK175</f>
        <v>0</v>
      </c>
    </row>
    <row r="124" spans="2:65" s="115" customFormat="1" ht="22.95" customHeight="1">
      <c r="B124" s="116"/>
      <c r="D124" s="117" t="s">
        <v>66</v>
      </c>
      <c r="E124" s="125" t="s">
        <v>74</v>
      </c>
      <c r="F124" s="125" t="s">
        <v>107</v>
      </c>
      <c r="J124" s="126">
        <f>BK124</f>
        <v>0</v>
      </c>
      <c r="L124" s="116"/>
      <c r="M124" s="120"/>
      <c r="P124" s="121">
        <f>SUM(P125:P137)</f>
        <v>230.33454</v>
      </c>
      <c r="R124" s="121">
        <f>SUM(R125:R137)</f>
        <v>7.0883130000000003</v>
      </c>
      <c r="T124" s="122">
        <f>SUM(T125:T137)</f>
        <v>269.97699999999998</v>
      </c>
      <c r="AR124" s="117" t="s">
        <v>74</v>
      </c>
      <c r="AT124" s="123" t="s">
        <v>66</v>
      </c>
      <c r="AU124" s="123" t="s">
        <v>74</v>
      </c>
      <c r="AY124" s="117" t="s">
        <v>106</v>
      </c>
      <c r="BK124" s="124">
        <f>SUM(BK125:BK137)</f>
        <v>0</v>
      </c>
    </row>
    <row r="125" spans="2:65" s="241" customFormat="1" ht="33" customHeight="1">
      <c r="B125" s="127"/>
      <c r="C125" s="128" t="s">
        <v>74</v>
      </c>
      <c r="D125" s="128" t="s">
        <v>108</v>
      </c>
      <c r="E125" s="129" t="s">
        <v>425</v>
      </c>
      <c r="F125" s="130" t="s">
        <v>426</v>
      </c>
      <c r="G125" s="131" t="s">
        <v>111</v>
      </c>
      <c r="H125" s="132">
        <v>161</v>
      </c>
      <c r="I125" s="133">
        <v>0</v>
      </c>
      <c r="J125" s="133">
        <f>ROUND(I125*H125,2)</f>
        <v>0</v>
      </c>
      <c r="K125" s="134"/>
      <c r="L125" s="14"/>
      <c r="M125" s="135" t="s">
        <v>1</v>
      </c>
      <c r="N125" s="136" t="s">
        <v>33</v>
      </c>
      <c r="O125" s="137">
        <v>0.151</v>
      </c>
      <c r="P125" s="137">
        <f t="shared" ref="P125:P137" si="0">O125*H125</f>
        <v>24.311</v>
      </c>
      <c r="Q125" s="137">
        <v>0</v>
      </c>
      <c r="R125" s="137">
        <f t="shared" ref="R125:R137" si="1">Q125*H125</f>
        <v>0</v>
      </c>
      <c r="S125" s="137">
        <v>0.13800000000000001</v>
      </c>
      <c r="T125" s="138">
        <f t="shared" ref="T125:T137" si="2">S125*H125</f>
        <v>22.218000000000004</v>
      </c>
      <c r="AR125" s="139" t="s">
        <v>112</v>
      </c>
      <c r="AT125" s="139" t="s">
        <v>108</v>
      </c>
      <c r="AU125" s="139" t="s">
        <v>113</v>
      </c>
      <c r="AY125" s="2" t="s">
        <v>106</v>
      </c>
      <c r="BE125" s="140">
        <f t="shared" ref="BE125:BE137" si="3">IF(N125="základná",J125,0)</f>
        <v>0</v>
      </c>
      <c r="BF125" s="140">
        <f t="shared" ref="BF125:BF137" si="4">IF(N125="znížená",J125,0)</f>
        <v>0</v>
      </c>
      <c r="BG125" s="140">
        <f t="shared" ref="BG125:BG137" si="5">IF(N125="zákl. prenesená",J125,0)</f>
        <v>0</v>
      </c>
      <c r="BH125" s="140">
        <f t="shared" ref="BH125:BH137" si="6">IF(N125="zníž. prenesená",J125,0)</f>
        <v>0</v>
      </c>
      <c r="BI125" s="140">
        <f t="shared" ref="BI125:BI137" si="7">IF(N125="nulová",J125,0)</f>
        <v>0</v>
      </c>
      <c r="BJ125" s="2" t="s">
        <v>113</v>
      </c>
      <c r="BK125" s="141">
        <f t="shared" ref="BK125:BK137" si="8">ROUND(I125*H125,3)</f>
        <v>0</v>
      </c>
      <c r="BL125" s="2" t="s">
        <v>112</v>
      </c>
      <c r="BM125" s="139" t="s">
        <v>427</v>
      </c>
    </row>
    <row r="126" spans="2:65" s="241" customFormat="1" ht="33" customHeight="1">
      <c r="B126" s="127"/>
      <c r="C126" s="128" t="s">
        <v>113</v>
      </c>
      <c r="D126" s="128" t="s">
        <v>108</v>
      </c>
      <c r="E126" s="129" t="s">
        <v>526</v>
      </c>
      <c r="F126" s="130" t="s">
        <v>527</v>
      </c>
      <c r="G126" s="131" t="s">
        <v>111</v>
      </c>
      <c r="H126" s="132">
        <v>162</v>
      </c>
      <c r="I126" s="133">
        <v>0</v>
      </c>
      <c r="J126" s="133">
        <f t="shared" ref="J126:J137" si="9">ROUND(I126*H126,2)</f>
        <v>0</v>
      </c>
      <c r="K126" s="134"/>
      <c r="L126" s="14"/>
      <c r="M126" s="135" t="s">
        <v>1</v>
      </c>
      <c r="N126" s="136" t="s">
        <v>33</v>
      </c>
      <c r="O126" s="137">
        <v>9.6049999999999996E-2</v>
      </c>
      <c r="P126" s="137">
        <f t="shared" si="0"/>
        <v>15.5601</v>
      </c>
      <c r="Q126" s="137">
        <v>5.0000000000000002E-5</v>
      </c>
      <c r="R126" s="137">
        <f t="shared" si="1"/>
        <v>8.0999999999999996E-3</v>
      </c>
      <c r="S126" s="137">
        <v>7.5999999999999998E-2</v>
      </c>
      <c r="T126" s="138">
        <f t="shared" si="2"/>
        <v>12.311999999999999</v>
      </c>
      <c r="AR126" s="139" t="s">
        <v>112</v>
      </c>
      <c r="AT126" s="139" t="s">
        <v>108</v>
      </c>
      <c r="AU126" s="139" t="s">
        <v>113</v>
      </c>
      <c r="AY126" s="2" t="s">
        <v>106</v>
      </c>
      <c r="BE126" s="140">
        <f t="shared" si="3"/>
        <v>0</v>
      </c>
      <c r="BF126" s="140">
        <f t="shared" si="4"/>
        <v>0</v>
      </c>
      <c r="BG126" s="140">
        <f t="shared" si="5"/>
        <v>0</v>
      </c>
      <c r="BH126" s="140">
        <f t="shared" si="6"/>
        <v>0</v>
      </c>
      <c r="BI126" s="140">
        <f t="shared" si="7"/>
        <v>0</v>
      </c>
      <c r="BJ126" s="2" t="s">
        <v>113</v>
      </c>
      <c r="BK126" s="141">
        <f t="shared" si="8"/>
        <v>0</v>
      </c>
      <c r="BL126" s="2" t="s">
        <v>112</v>
      </c>
      <c r="BM126" s="139" t="s">
        <v>528</v>
      </c>
    </row>
    <row r="127" spans="2:65" s="241" customFormat="1" ht="33" customHeight="1">
      <c r="B127" s="127"/>
      <c r="C127" s="128" t="s">
        <v>118</v>
      </c>
      <c r="D127" s="128" t="s">
        <v>108</v>
      </c>
      <c r="E127" s="129" t="s">
        <v>529</v>
      </c>
      <c r="F127" s="130" t="s">
        <v>530</v>
      </c>
      <c r="G127" s="131" t="s">
        <v>111</v>
      </c>
      <c r="H127" s="132">
        <v>503</v>
      </c>
      <c r="I127" s="133">
        <v>0</v>
      </c>
      <c r="J127" s="133">
        <f t="shared" si="9"/>
        <v>0</v>
      </c>
      <c r="K127" s="134"/>
      <c r="L127" s="14"/>
      <c r="M127" s="135" t="s">
        <v>1</v>
      </c>
      <c r="N127" s="136" t="s">
        <v>33</v>
      </c>
      <c r="O127" s="137">
        <v>0.11409</v>
      </c>
      <c r="P127" s="137">
        <f t="shared" si="0"/>
        <v>57.387270000000001</v>
      </c>
      <c r="Q127" s="137">
        <v>9.0000000000000006E-5</v>
      </c>
      <c r="R127" s="137">
        <f t="shared" si="1"/>
        <v>4.5270000000000005E-2</v>
      </c>
      <c r="S127" s="137">
        <v>0.127</v>
      </c>
      <c r="T127" s="138">
        <f t="shared" si="2"/>
        <v>63.881</v>
      </c>
      <c r="AR127" s="139" t="s">
        <v>112</v>
      </c>
      <c r="AT127" s="139" t="s">
        <v>108</v>
      </c>
      <c r="AU127" s="139" t="s">
        <v>113</v>
      </c>
      <c r="AY127" s="2" t="s">
        <v>106</v>
      </c>
      <c r="BE127" s="140">
        <f t="shared" si="3"/>
        <v>0</v>
      </c>
      <c r="BF127" s="140">
        <f t="shared" si="4"/>
        <v>0</v>
      </c>
      <c r="BG127" s="140">
        <f t="shared" si="5"/>
        <v>0</v>
      </c>
      <c r="BH127" s="140">
        <f t="shared" si="6"/>
        <v>0</v>
      </c>
      <c r="BI127" s="140">
        <f t="shared" si="7"/>
        <v>0</v>
      </c>
      <c r="BJ127" s="2" t="s">
        <v>113</v>
      </c>
      <c r="BK127" s="141">
        <f t="shared" si="8"/>
        <v>0</v>
      </c>
      <c r="BL127" s="2" t="s">
        <v>112</v>
      </c>
      <c r="BM127" s="139" t="s">
        <v>531</v>
      </c>
    </row>
    <row r="128" spans="2:65" s="241" customFormat="1" ht="33" customHeight="1">
      <c r="B128" s="127"/>
      <c r="C128" s="128" t="s">
        <v>112</v>
      </c>
      <c r="D128" s="128" t="s">
        <v>108</v>
      </c>
      <c r="E128" s="129" t="s">
        <v>119</v>
      </c>
      <c r="F128" s="130" t="s">
        <v>120</v>
      </c>
      <c r="G128" s="131" t="s">
        <v>111</v>
      </c>
      <c r="H128" s="132">
        <v>201</v>
      </c>
      <c r="I128" s="133">
        <v>0</v>
      </c>
      <c r="J128" s="133">
        <f t="shared" si="9"/>
        <v>0</v>
      </c>
      <c r="K128" s="134"/>
      <c r="L128" s="14"/>
      <c r="M128" s="135" t="s">
        <v>1</v>
      </c>
      <c r="N128" s="136" t="s">
        <v>33</v>
      </c>
      <c r="O128" s="137">
        <v>0.14116999999999999</v>
      </c>
      <c r="P128" s="137">
        <f t="shared" si="0"/>
        <v>28.375169999999997</v>
      </c>
      <c r="Q128" s="137">
        <v>1.7000000000000001E-4</v>
      </c>
      <c r="R128" s="137">
        <f t="shared" si="1"/>
        <v>3.4170000000000006E-2</v>
      </c>
      <c r="S128" s="137">
        <v>0.254</v>
      </c>
      <c r="T128" s="138">
        <f t="shared" si="2"/>
        <v>51.054000000000002</v>
      </c>
      <c r="AR128" s="139" t="s">
        <v>112</v>
      </c>
      <c r="AT128" s="139" t="s">
        <v>108</v>
      </c>
      <c r="AU128" s="139" t="s">
        <v>113</v>
      </c>
      <c r="AY128" s="2" t="s">
        <v>106</v>
      </c>
      <c r="BE128" s="140">
        <f t="shared" si="3"/>
        <v>0</v>
      </c>
      <c r="BF128" s="140">
        <f t="shared" si="4"/>
        <v>0</v>
      </c>
      <c r="BG128" s="140">
        <f t="shared" si="5"/>
        <v>0</v>
      </c>
      <c r="BH128" s="140">
        <f t="shared" si="6"/>
        <v>0</v>
      </c>
      <c r="BI128" s="140">
        <f t="shared" si="7"/>
        <v>0</v>
      </c>
      <c r="BJ128" s="2" t="s">
        <v>113</v>
      </c>
      <c r="BK128" s="141">
        <f t="shared" si="8"/>
        <v>0</v>
      </c>
      <c r="BL128" s="2" t="s">
        <v>112</v>
      </c>
      <c r="BM128" s="139" t="s">
        <v>121</v>
      </c>
    </row>
    <row r="129" spans="2:65" s="241" customFormat="1" ht="24.3" customHeight="1">
      <c r="B129" s="127"/>
      <c r="C129" s="128" t="s">
        <v>126</v>
      </c>
      <c r="D129" s="128" t="s">
        <v>108</v>
      </c>
      <c r="E129" s="129" t="s">
        <v>122</v>
      </c>
      <c r="F129" s="130" t="s">
        <v>123</v>
      </c>
      <c r="G129" s="131" t="s">
        <v>124</v>
      </c>
      <c r="H129" s="132">
        <v>328</v>
      </c>
      <c r="I129" s="133">
        <v>0</v>
      </c>
      <c r="J129" s="133">
        <f t="shared" si="9"/>
        <v>0</v>
      </c>
      <c r="K129" s="134"/>
      <c r="L129" s="14"/>
      <c r="M129" s="135" t="s">
        <v>1</v>
      </c>
      <c r="N129" s="136" t="s">
        <v>33</v>
      </c>
      <c r="O129" s="137">
        <v>0.127</v>
      </c>
      <c r="P129" s="137">
        <f t="shared" si="0"/>
        <v>41.655999999999999</v>
      </c>
      <c r="Q129" s="137">
        <v>0</v>
      </c>
      <c r="R129" s="137">
        <f t="shared" si="1"/>
        <v>0</v>
      </c>
      <c r="S129" s="137">
        <v>0.14499999999999999</v>
      </c>
      <c r="T129" s="138">
        <f t="shared" si="2"/>
        <v>47.559999999999995</v>
      </c>
      <c r="AR129" s="139" t="s">
        <v>112</v>
      </c>
      <c r="AT129" s="139" t="s">
        <v>108</v>
      </c>
      <c r="AU129" s="139" t="s">
        <v>113</v>
      </c>
      <c r="AY129" s="2" t="s">
        <v>106</v>
      </c>
      <c r="BE129" s="140">
        <f t="shared" si="3"/>
        <v>0</v>
      </c>
      <c r="BF129" s="140">
        <f t="shared" si="4"/>
        <v>0</v>
      </c>
      <c r="BG129" s="140">
        <f t="shared" si="5"/>
        <v>0</v>
      </c>
      <c r="BH129" s="140">
        <f t="shared" si="6"/>
        <v>0</v>
      </c>
      <c r="BI129" s="140">
        <f t="shared" si="7"/>
        <v>0</v>
      </c>
      <c r="BJ129" s="2" t="s">
        <v>113</v>
      </c>
      <c r="BK129" s="141">
        <f t="shared" si="8"/>
        <v>0</v>
      </c>
      <c r="BL129" s="2" t="s">
        <v>112</v>
      </c>
      <c r="BM129" s="139" t="s">
        <v>125</v>
      </c>
    </row>
    <row r="130" spans="2:65" s="241" customFormat="1" ht="37.950000000000003" customHeight="1">
      <c r="B130" s="127"/>
      <c r="C130" s="128" t="s">
        <v>131</v>
      </c>
      <c r="D130" s="128" t="s">
        <v>108</v>
      </c>
      <c r="E130" s="129" t="s">
        <v>532</v>
      </c>
      <c r="F130" s="130" t="s">
        <v>533</v>
      </c>
      <c r="G130" s="131" t="s">
        <v>111</v>
      </c>
      <c r="H130" s="132">
        <v>8</v>
      </c>
      <c r="I130" s="133">
        <v>0</v>
      </c>
      <c r="J130" s="133">
        <f t="shared" si="9"/>
        <v>0</v>
      </c>
      <c r="K130" s="134"/>
      <c r="L130" s="14"/>
      <c r="M130" s="135" t="s">
        <v>1</v>
      </c>
      <c r="N130" s="136" t="s">
        <v>33</v>
      </c>
      <c r="O130" s="137">
        <v>6.9000000000000006E-2</v>
      </c>
      <c r="P130" s="137">
        <f t="shared" si="0"/>
        <v>0.55200000000000005</v>
      </c>
      <c r="Q130" s="137">
        <v>0</v>
      </c>
      <c r="R130" s="137">
        <f t="shared" si="1"/>
        <v>0</v>
      </c>
      <c r="S130" s="137">
        <v>0.23499999999999999</v>
      </c>
      <c r="T130" s="138">
        <f t="shared" si="2"/>
        <v>1.88</v>
      </c>
      <c r="AR130" s="139" t="s">
        <v>112</v>
      </c>
      <c r="AT130" s="139" t="s">
        <v>108</v>
      </c>
      <c r="AU130" s="139" t="s">
        <v>113</v>
      </c>
      <c r="AY130" s="2" t="s">
        <v>106</v>
      </c>
      <c r="BE130" s="140">
        <f t="shared" si="3"/>
        <v>0</v>
      </c>
      <c r="BF130" s="140">
        <f t="shared" si="4"/>
        <v>0</v>
      </c>
      <c r="BG130" s="140">
        <f t="shared" si="5"/>
        <v>0</v>
      </c>
      <c r="BH130" s="140">
        <f t="shared" si="6"/>
        <v>0</v>
      </c>
      <c r="BI130" s="140">
        <f t="shared" si="7"/>
        <v>0</v>
      </c>
      <c r="BJ130" s="2" t="s">
        <v>113</v>
      </c>
      <c r="BK130" s="141">
        <f t="shared" si="8"/>
        <v>0</v>
      </c>
      <c r="BL130" s="2" t="s">
        <v>112</v>
      </c>
      <c r="BM130" s="139" t="s">
        <v>534</v>
      </c>
    </row>
    <row r="131" spans="2:65" s="241" customFormat="1" ht="37.950000000000003" customHeight="1">
      <c r="B131" s="127"/>
      <c r="C131" s="128" t="s">
        <v>135</v>
      </c>
      <c r="D131" s="128" t="s">
        <v>108</v>
      </c>
      <c r="E131" s="129" t="s">
        <v>535</v>
      </c>
      <c r="F131" s="130" t="s">
        <v>536</v>
      </c>
      <c r="G131" s="131" t="s">
        <v>111</v>
      </c>
      <c r="H131" s="132">
        <v>274</v>
      </c>
      <c r="I131" s="133">
        <v>0</v>
      </c>
      <c r="J131" s="133">
        <f t="shared" si="9"/>
        <v>0</v>
      </c>
      <c r="K131" s="134"/>
      <c r="L131" s="14"/>
      <c r="M131" s="135" t="s">
        <v>1</v>
      </c>
      <c r="N131" s="136" t="s">
        <v>33</v>
      </c>
      <c r="O131" s="137">
        <v>0.187</v>
      </c>
      <c r="P131" s="137">
        <f t="shared" si="0"/>
        <v>51.238</v>
      </c>
      <c r="Q131" s="137">
        <v>0</v>
      </c>
      <c r="R131" s="137">
        <f t="shared" si="1"/>
        <v>0</v>
      </c>
      <c r="S131" s="137">
        <v>0.22500000000000001</v>
      </c>
      <c r="T131" s="138">
        <f t="shared" si="2"/>
        <v>61.65</v>
      </c>
      <c r="AR131" s="139" t="s">
        <v>112</v>
      </c>
      <c r="AT131" s="139" t="s">
        <v>108</v>
      </c>
      <c r="AU131" s="139" t="s">
        <v>113</v>
      </c>
      <c r="AY131" s="2" t="s">
        <v>106</v>
      </c>
      <c r="BE131" s="140">
        <f t="shared" si="3"/>
        <v>0</v>
      </c>
      <c r="BF131" s="140">
        <f t="shared" si="4"/>
        <v>0</v>
      </c>
      <c r="BG131" s="140">
        <f t="shared" si="5"/>
        <v>0</v>
      </c>
      <c r="BH131" s="140">
        <f t="shared" si="6"/>
        <v>0</v>
      </c>
      <c r="BI131" s="140">
        <f t="shared" si="7"/>
        <v>0</v>
      </c>
      <c r="BJ131" s="2" t="s">
        <v>113</v>
      </c>
      <c r="BK131" s="141">
        <f t="shared" si="8"/>
        <v>0</v>
      </c>
      <c r="BL131" s="2" t="s">
        <v>112</v>
      </c>
      <c r="BM131" s="139" t="s">
        <v>537</v>
      </c>
    </row>
    <row r="132" spans="2:65" s="241" customFormat="1" ht="24.3" customHeight="1">
      <c r="B132" s="127"/>
      <c r="C132" s="128" t="s">
        <v>139</v>
      </c>
      <c r="D132" s="128" t="s">
        <v>108</v>
      </c>
      <c r="E132" s="129" t="s">
        <v>538</v>
      </c>
      <c r="F132" s="130" t="s">
        <v>539</v>
      </c>
      <c r="G132" s="131" t="s">
        <v>111</v>
      </c>
      <c r="H132" s="132">
        <v>51</v>
      </c>
      <c r="I132" s="133">
        <v>0</v>
      </c>
      <c r="J132" s="133">
        <f t="shared" si="9"/>
        <v>0</v>
      </c>
      <c r="K132" s="134"/>
      <c r="L132" s="14"/>
      <c r="M132" s="135" t="s">
        <v>1</v>
      </c>
      <c r="N132" s="136" t="s">
        <v>33</v>
      </c>
      <c r="O132" s="137">
        <v>5.5E-2</v>
      </c>
      <c r="P132" s="137">
        <f t="shared" si="0"/>
        <v>2.8050000000000002</v>
      </c>
      <c r="Q132" s="137">
        <v>0</v>
      </c>
      <c r="R132" s="137">
        <f t="shared" si="1"/>
        <v>0</v>
      </c>
      <c r="S132" s="137">
        <v>9.8000000000000004E-2</v>
      </c>
      <c r="T132" s="138">
        <f t="shared" si="2"/>
        <v>4.9980000000000002</v>
      </c>
      <c r="AR132" s="139" t="s">
        <v>112</v>
      </c>
      <c r="AT132" s="139" t="s">
        <v>108</v>
      </c>
      <c r="AU132" s="139" t="s">
        <v>113</v>
      </c>
      <c r="AY132" s="2" t="s">
        <v>106</v>
      </c>
      <c r="BE132" s="140">
        <f t="shared" si="3"/>
        <v>0</v>
      </c>
      <c r="BF132" s="140">
        <f t="shared" si="4"/>
        <v>0</v>
      </c>
      <c r="BG132" s="140">
        <f t="shared" si="5"/>
        <v>0</v>
      </c>
      <c r="BH132" s="140">
        <f t="shared" si="6"/>
        <v>0</v>
      </c>
      <c r="BI132" s="140">
        <f t="shared" si="7"/>
        <v>0</v>
      </c>
      <c r="BJ132" s="2" t="s">
        <v>113</v>
      </c>
      <c r="BK132" s="141">
        <f t="shared" si="8"/>
        <v>0</v>
      </c>
      <c r="BL132" s="2" t="s">
        <v>112</v>
      </c>
      <c r="BM132" s="139" t="s">
        <v>540</v>
      </c>
    </row>
    <row r="133" spans="2:65" s="241" customFormat="1" ht="24.3" customHeight="1">
      <c r="B133" s="127"/>
      <c r="C133" s="128" t="s">
        <v>143</v>
      </c>
      <c r="D133" s="128" t="s">
        <v>108</v>
      </c>
      <c r="E133" s="129" t="s">
        <v>541</v>
      </c>
      <c r="F133" s="130" t="s">
        <v>542</v>
      </c>
      <c r="G133" s="131" t="s">
        <v>111</v>
      </c>
      <c r="H133" s="132">
        <v>14</v>
      </c>
      <c r="I133" s="133">
        <v>0</v>
      </c>
      <c r="J133" s="133">
        <f t="shared" si="9"/>
        <v>0</v>
      </c>
      <c r="K133" s="134"/>
      <c r="L133" s="14"/>
      <c r="M133" s="135" t="s">
        <v>1</v>
      </c>
      <c r="N133" s="136" t="s">
        <v>33</v>
      </c>
      <c r="O133" s="137">
        <v>0.125</v>
      </c>
      <c r="P133" s="137">
        <f t="shared" si="0"/>
        <v>1.75</v>
      </c>
      <c r="Q133" s="137">
        <v>0</v>
      </c>
      <c r="R133" s="137">
        <f t="shared" si="1"/>
        <v>0</v>
      </c>
      <c r="S133" s="137">
        <v>0.316</v>
      </c>
      <c r="T133" s="138">
        <f t="shared" si="2"/>
        <v>4.4240000000000004</v>
      </c>
      <c r="AR133" s="139" t="s">
        <v>112</v>
      </c>
      <c r="AT133" s="139" t="s">
        <v>108</v>
      </c>
      <c r="AU133" s="139" t="s">
        <v>113</v>
      </c>
      <c r="AY133" s="2" t="s">
        <v>106</v>
      </c>
      <c r="BE133" s="140">
        <f t="shared" si="3"/>
        <v>0</v>
      </c>
      <c r="BF133" s="140">
        <f t="shared" si="4"/>
        <v>0</v>
      </c>
      <c r="BG133" s="140">
        <f t="shared" si="5"/>
        <v>0</v>
      </c>
      <c r="BH133" s="140">
        <f t="shared" si="6"/>
        <v>0</v>
      </c>
      <c r="BI133" s="140">
        <f t="shared" si="7"/>
        <v>0</v>
      </c>
      <c r="BJ133" s="2" t="s">
        <v>113</v>
      </c>
      <c r="BK133" s="141">
        <f t="shared" si="8"/>
        <v>0</v>
      </c>
      <c r="BL133" s="2" t="s">
        <v>112</v>
      </c>
      <c r="BM133" s="139" t="s">
        <v>543</v>
      </c>
    </row>
    <row r="134" spans="2:65" s="241" customFormat="1" ht="21.75" customHeight="1">
      <c r="B134" s="127"/>
      <c r="C134" s="128" t="s">
        <v>147</v>
      </c>
      <c r="D134" s="128" t="s">
        <v>108</v>
      </c>
      <c r="E134" s="129" t="s">
        <v>544</v>
      </c>
      <c r="F134" s="130" t="s">
        <v>545</v>
      </c>
      <c r="G134" s="131" t="s">
        <v>111</v>
      </c>
      <c r="H134" s="132">
        <v>25</v>
      </c>
      <c r="I134" s="133">
        <v>0</v>
      </c>
      <c r="J134" s="133">
        <f t="shared" si="9"/>
        <v>0</v>
      </c>
      <c r="K134" s="134"/>
      <c r="L134" s="14"/>
      <c r="M134" s="135" t="s">
        <v>1</v>
      </c>
      <c r="N134" s="136" t="s">
        <v>33</v>
      </c>
      <c r="O134" s="137">
        <v>6.0999999999999999E-2</v>
      </c>
      <c r="P134" s="137">
        <f t="shared" si="0"/>
        <v>1.5249999999999999</v>
      </c>
      <c r="Q134" s="137">
        <v>0</v>
      </c>
      <c r="R134" s="137">
        <f t="shared" si="1"/>
        <v>0</v>
      </c>
      <c r="S134" s="137">
        <v>0</v>
      </c>
      <c r="T134" s="138">
        <f t="shared" si="2"/>
        <v>0</v>
      </c>
      <c r="AR134" s="139" t="s">
        <v>112</v>
      </c>
      <c r="AT134" s="139" t="s">
        <v>108</v>
      </c>
      <c r="AU134" s="139" t="s">
        <v>113</v>
      </c>
      <c r="AY134" s="2" t="s">
        <v>106</v>
      </c>
      <c r="BE134" s="140">
        <f t="shared" si="3"/>
        <v>0</v>
      </c>
      <c r="BF134" s="140">
        <f t="shared" si="4"/>
        <v>0</v>
      </c>
      <c r="BG134" s="140">
        <f t="shared" si="5"/>
        <v>0</v>
      </c>
      <c r="BH134" s="140">
        <f t="shared" si="6"/>
        <v>0</v>
      </c>
      <c r="BI134" s="140">
        <f t="shared" si="7"/>
        <v>0</v>
      </c>
      <c r="BJ134" s="2" t="s">
        <v>113</v>
      </c>
      <c r="BK134" s="141">
        <f t="shared" si="8"/>
        <v>0</v>
      </c>
      <c r="BL134" s="2" t="s">
        <v>112</v>
      </c>
      <c r="BM134" s="139" t="s">
        <v>546</v>
      </c>
    </row>
    <row r="135" spans="2:65" s="241" customFormat="1" ht="16.5" customHeight="1">
      <c r="B135" s="127"/>
      <c r="C135" s="142" t="s">
        <v>151</v>
      </c>
      <c r="D135" s="142" t="s">
        <v>176</v>
      </c>
      <c r="E135" s="143" t="s">
        <v>177</v>
      </c>
      <c r="F135" s="144" t="s">
        <v>178</v>
      </c>
      <c r="G135" s="145" t="s">
        <v>179</v>
      </c>
      <c r="H135" s="146">
        <v>0.77300000000000002</v>
      </c>
      <c r="I135" s="147">
        <v>0</v>
      </c>
      <c r="J135" s="133">
        <f t="shared" si="9"/>
        <v>0</v>
      </c>
      <c r="K135" s="148"/>
      <c r="L135" s="149"/>
      <c r="M135" s="150" t="s">
        <v>1</v>
      </c>
      <c r="N135" s="151" t="s">
        <v>33</v>
      </c>
      <c r="O135" s="137">
        <v>0</v>
      </c>
      <c r="P135" s="137">
        <f t="shared" si="0"/>
        <v>0</v>
      </c>
      <c r="Q135" s="137">
        <v>1E-3</v>
      </c>
      <c r="R135" s="137">
        <f t="shared" si="1"/>
        <v>7.7300000000000003E-4</v>
      </c>
      <c r="S135" s="137">
        <v>0</v>
      </c>
      <c r="T135" s="138">
        <f t="shared" si="2"/>
        <v>0</v>
      </c>
      <c r="AR135" s="139" t="s">
        <v>139</v>
      </c>
      <c r="AT135" s="139" t="s">
        <v>176</v>
      </c>
      <c r="AU135" s="139" t="s">
        <v>113</v>
      </c>
      <c r="AY135" s="2" t="s">
        <v>106</v>
      </c>
      <c r="BE135" s="140">
        <f t="shared" si="3"/>
        <v>0</v>
      </c>
      <c r="BF135" s="140">
        <f t="shared" si="4"/>
        <v>0</v>
      </c>
      <c r="BG135" s="140">
        <f t="shared" si="5"/>
        <v>0</v>
      </c>
      <c r="BH135" s="140">
        <f t="shared" si="6"/>
        <v>0</v>
      </c>
      <c r="BI135" s="140">
        <f t="shared" si="7"/>
        <v>0</v>
      </c>
      <c r="BJ135" s="2" t="s">
        <v>113</v>
      </c>
      <c r="BK135" s="141">
        <f t="shared" si="8"/>
        <v>0</v>
      </c>
      <c r="BL135" s="2" t="s">
        <v>112</v>
      </c>
      <c r="BM135" s="139" t="s">
        <v>547</v>
      </c>
    </row>
    <row r="136" spans="2:65" s="241" customFormat="1" ht="24.3" customHeight="1">
      <c r="B136" s="127"/>
      <c r="C136" s="128" t="s">
        <v>155</v>
      </c>
      <c r="D136" s="128" t="s">
        <v>108</v>
      </c>
      <c r="E136" s="129" t="s">
        <v>548</v>
      </c>
      <c r="F136" s="130" t="s">
        <v>549</v>
      </c>
      <c r="G136" s="131" t="s">
        <v>111</v>
      </c>
      <c r="H136" s="132">
        <v>25</v>
      </c>
      <c r="I136" s="133">
        <v>0</v>
      </c>
      <c r="J136" s="133">
        <f t="shared" si="9"/>
        <v>0</v>
      </c>
      <c r="K136" s="134"/>
      <c r="L136" s="14"/>
      <c r="M136" s="135" t="s">
        <v>1</v>
      </c>
      <c r="N136" s="136" t="s">
        <v>33</v>
      </c>
      <c r="O136" s="137">
        <v>0.20699999999999999</v>
      </c>
      <c r="P136" s="137">
        <f t="shared" si="0"/>
        <v>5.1749999999999998</v>
      </c>
      <c r="Q136" s="137">
        <v>0</v>
      </c>
      <c r="R136" s="137">
        <f t="shared" si="1"/>
        <v>0</v>
      </c>
      <c r="S136" s="137">
        <v>0</v>
      </c>
      <c r="T136" s="138">
        <f t="shared" si="2"/>
        <v>0</v>
      </c>
      <c r="AR136" s="139" t="s">
        <v>112</v>
      </c>
      <c r="AT136" s="139" t="s">
        <v>108</v>
      </c>
      <c r="AU136" s="139" t="s">
        <v>113</v>
      </c>
      <c r="AY136" s="2" t="s">
        <v>106</v>
      </c>
      <c r="BE136" s="140">
        <f t="shared" si="3"/>
        <v>0</v>
      </c>
      <c r="BF136" s="140">
        <f t="shared" si="4"/>
        <v>0</v>
      </c>
      <c r="BG136" s="140">
        <f t="shared" si="5"/>
        <v>0</v>
      </c>
      <c r="BH136" s="140">
        <f t="shared" si="6"/>
        <v>0</v>
      </c>
      <c r="BI136" s="140">
        <f t="shared" si="7"/>
        <v>0</v>
      </c>
      <c r="BJ136" s="2" t="s">
        <v>113</v>
      </c>
      <c r="BK136" s="141">
        <f t="shared" si="8"/>
        <v>0</v>
      </c>
      <c r="BL136" s="2" t="s">
        <v>112</v>
      </c>
      <c r="BM136" s="139" t="s">
        <v>550</v>
      </c>
    </row>
    <row r="137" spans="2:65" s="241" customFormat="1" ht="16.5" customHeight="1">
      <c r="B137" s="127"/>
      <c r="C137" s="142" t="s">
        <v>159</v>
      </c>
      <c r="D137" s="142" t="s">
        <v>176</v>
      </c>
      <c r="E137" s="143" t="s">
        <v>189</v>
      </c>
      <c r="F137" s="144" t="s">
        <v>190</v>
      </c>
      <c r="G137" s="145" t="s">
        <v>191</v>
      </c>
      <c r="H137" s="146">
        <v>7</v>
      </c>
      <c r="I137" s="147">
        <v>0</v>
      </c>
      <c r="J137" s="133">
        <f t="shared" si="9"/>
        <v>0</v>
      </c>
      <c r="K137" s="148"/>
      <c r="L137" s="149"/>
      <c r="M137" s="150" t="s">
        <v>1</v>
      </c>
      <c r="N137" s="151" t="s">
        <v>33</v>
      </c>
      <c r="O137" s="137">
        <v>0</v>
      </c>
      <c r="P137" s="137">
        <f t="shared" si="0"/>
        <v>0</v>
      </c>
      <c r="Q137" s="137">
        <v>1</v>
      </c>
      <c r="R137" s="137">
        <f t="shared" si="1"/>
        <v>7</v>
      </c>
      <c r="S137" s="137">
        <v>0</v>
      </c>
      <c r="T137" s="138">
        <f t="shared" si="2"/>
        <v>0</v>
      </c>
      <c r="AR137" s="139" t="s">
        <v>139</v>
      </c>
      <c r="AT137" s="139" t="s">
        <v>176</v>
      </c>
      <c r="AU137" s="139" t="s">
        <v>113</v>
      </c>
      <c r="AY137" s="2" t="s">
        <v>106</v>
      </c>
      <c r="BE137" s="140">
        <f t="shared" si="3"/>
        <v>0</v>
      </c>
      <c r="BF137" s="140">
        <f t="shared" si="4"/>
        <v>0</v>
      </c>
      <c r="BG137" s="140">
        <f t="shared" si="5"/>
        <v>0</v>
      </c>
      <c r="BH137" s="140">
        <f t="shared" si="6"/>
        <v>0</v>
      </c>
      <c r="BI137" s="140">
        <f t="shared" si="7"/>
        <v>0</v>
      </c>
      <c r="BJ137" s="2" t="s">
        <v>113</v>
      </c>
      <c r="BK137" s="141">
        <f t="shared" si="8"/>
        <v>0</v>
      </c>
      <c r="BL137" s="2" t="s">
        <v>112</v>
      </c>
      <c r="BM137" s="139" t="s">
        <v>551</v>
      </c>
    </row>
    <row r="138" spans="2:65" s="115" customFormat="1" ht="22.95" customHeight="1">
      <c r="B138" s="116"/>
      <c r="D138" s="117" t="s">
        <v>66</v>
      </c>
      <c r="E138" s="125" t="s">
        <v>126</v>
      </c>
      <c r="F138" s="125" t="s">
        <v>202</v>
      </c>
      <c r="J138" s="126">
        <f>BK138</f>
        <v>0</v>
      </c>
      <c r="L138" s="116"/>
      <c r="M138" s="120"/>
      <c r="P138" s="121">
        <f>SUM(P139:P153)</f>
        <v>434.72314</v>
      </c>
      <c r="R138" s="121">
        <f>SUM(R139:R153)</f>
        <v>561.20636999999999</v>
      </c>
      <c r="T138" s="122">
        <f>SUM(T139:T153)</f>
        <v>0</v>
      </c>
      <c r="AR138" s="117" t="s">
        <v>74</v>
      </c>
      <c r="AT138" s="123" t="s">
        <v>66</v>
      </c>
      <c r="AU138" s="123" t="s">
        <v>74</v>
      </c>
      <c r="AY138" s="117" t="s">
        <v>106</v>
      </c>
      <c r="BK138" s="124">
        <f>SUM(BK139:BK153)</f>
        <v>0</v>
      </c>
    </row>
    <row r="139" spans="2:65" s="241" customFormat="1" ht="24.3" customHeight="1">
      <c r="B139" s="127"/>
      <c r="C139" s="128" t="s">
        <v>163</v>
      </c>
      <c r="D139" s="128" t="s">
        <v>108</v>
      </c>
      <c r="E139" s="129" t="s">
        <v>457</v>
      </c>
      <c r="F139" s="130" t="s">
        <v>458</v>
      </c>
      <c r="G139" s="131" t="s">
        <v>111</v>
      </c>
      <c r="H139" s="132">
        <v>452</v>
      </c>
      <c r="I139" s="133">
        <v>0</v>
      </c>
      <c r="J139" s="133">
        <f>ROUND(I139*H139,2)</f>
        <v>0</v>
      </c>
      <c r="K139" s="134"/>
      <c r="L139" s="14"/>
      <c r="M139" s="135" t="s">
        <v>1</v>
      </c>
      <c r="N139" s="136" t="s">
        <v>33</v>
      </c>
      <c r="O139" s="137">
        <v>2.4119999999999999E-2</v>
      </c>
      <c r="P139" s="137">
        <f t="shared" ref="P139:P153" si="10">O139*H139</f>
        <v>10.902239999999999</v>
      </c>
      <c r="Q139" s="137">
        <v>0.27994000000000002</v>
      </c>
      <c r="R139" s="137">
        <f t="shared" ref="R139:R153" si="11">Q139*H139</f>
        <v>126.53288000000001</v>
      </c>
      <c r="S139" s="137">
        <v>0</v>
      </c>
      <c r="T139" s="138">
        <f t="shared" ref="T139:T153" si="12">S139*H139</f>
        <v>0</v>
      </c>
      <c r="AR139" s="139" t="s">
        <v>112</v>
      </c>
      <c r="AT139" s="139" t="s">
        <v>108</v>
      </c>
      <c r="AU139" s="139" t="s">
        <v>113</v>
      </c>
      <c r="AY139" s="2" t="s">
        <v>106</v>
      </c>
      <c r="BE139" s="140">
        <f t="shared" ref="BE139:BE153" si="13">IF(N139="základná",J139,0)</f>
        <v>0</v>
      </c>
      <c r="BF139" s="140">
        <f t="shared" ref="BF139:BF153" si="14">IF(N139="znížená",J139,0)</f>
        <v>0</v>
      </c>
      <c r="BG139" s="140">
        <f t="shared" ref="BG139:BG153" si="15">IF(N139="zákl. prenesená",J139,0)</f>
        <v>0</v>
      </c>
      <c r="BH139" s="140">
        <f t="shared" ref="BH139:BH153" si="16">IF(N139="zníž. prenesená",J139,0)</f>
        <v>0</v>
      </c>
      <c r="BI139" s="140">
        <f t="shared" ref="BI139:BI153" si="17">IF(N139="nulová",J139,0)</f>
        <v>0</v>
      </c>
      <c r="BJ139" s="2" t="s">
        <v>113</v>
      </c>
      <c r="BK139" s="141">
        <f t="shared" ref="BK139:BK153" si="18">ROUND(I139*H139,3)</f>
        <v>0</v>
      </c>
      <c r="BL139" s="2" t="s">
        <v>112</v>
      </c>
      <c r="BM139" s="139" t="s">
        <v>459</v>
      </c>
    </row>
    <row r="140" spans="2:65" s="241" customFormat="1" ht="24.3" customHeight="1">
      <c r="B140" s="127"/>
      <c r="C140" s="128" t="s">
        <v>167</v>
      </c>
      <c r="D140" s="128" t="s">
        <v>108</v>
      </c>
      <c r="E140" s="129" t="s">
        <v>208</v>
      </c>
      <c r="F140" s="130" t="s">
        <v>552</v>
      </c>
      <c r="G140" s="131" t="s">
        <v>111</v>
      </c>
      <c r="H140" s="132">
        <v>16</v>
      </c>
      <c r="I140" s="133">
        <v>0</v>
      </c>
      <c r="J140" s="133">
        <f t="shared" ref="J140:J153" si="19">ROUND(I140*H140,2)</f>
        <v>0</v>
      </c>
      <c r="K140" s="134"/>
      <c r="L140" s="14"/>
      <c r="M140" s="135" t="s">
        <v>1</v>
      </c>
      <c r="N140" s="136" t="s">
        <v>33</v>
      </c>
      <c r="O140" s="137">
        <v>2.7119999999999998E-2</v>
      </c>
      <c r="P140" s="137">
        <f t="shared" si="10"/>
        <v>0.43391999999999997</v>
      </c>
      <c r="Q140" s="137">
        <v>0.37080000000000002</v>
      </c>
      <c r="R140" s="137">
        <f t="shared" si="11"/>
        <v>5.9328000000000003</v>
      </c>
      <c r="S140" s="137">
        <v>0</v>
      </c>
      <c r="T140" s="138">
        <f t="shared" si="12"/>
        <v>0</v>
      </c>
      <c r="AR140" s="139" t="s">
        <v>112</v>
      </c>
      <c r="AT140" s="139" t="s">
        <v>108</v>
      </c>
      <c r="AU140" s="139" t="s">
        <v>113</v>
      </c>
      <c r="AY140" s="2" t="s">
        <v>106</v>
      </c>
      <c r="BE140" s="140">
        <f t="shared" si="13"/>
        <v>0</v>
      </c>
      <c r="BF140" s="140">
        <f t="shared" si="14"/>
        <v>0</v>
      </c>
      <c r="BG140" s="140">
        <f t="shared" si="15"/>
        <v>0</v>
      </c>
      <c r="BH140" s="140">
        <f t="shared" si="16"/>
        <v>0</v>
      </c>
      <c r="BI140" s="140">
        <f t="shared" si="17"/>
        <v>0</v>
      </c>
      <c r="BJ140" s="2" t="s">
        <v>113</v>
      </c>
      <c r="BK140" s="141">
        <f t="shared" si="18"/>
        <v>0</v>
      </c>
      <c r="BL140" s="2" t="s">
        <v>112</v>
      </c>
      <c r="BM140" s="139" t="s">
        <v>210</v>
      </c>
    </row>
    <row r="141" spans="2:65" s="241" customFormat="1" ht="37.950000000000003" customHeight="1">
      <c r="B141" s="127"/>
      <c r="C141" s="128" t="s">
        <v>171</v>
      </c>
      <c r="D141" s="128" t="s">
        <v>108</v>
      </c>
      <c r="E141" s="129" t="s">
        <v>212</v>
      </c>
      <c r="F141" s="130" t="s">
        <v>553</v>
      </c>
      <c r="G141" s="131" t="s">
        <v>111</v>
      </c>
      <c r="H141" s="132">
        <v>393</v>
      </c>
      <c r="I141" s="133">
        <v>0</v>
      </c>
      <c r="J141" s="133">
        <f t="shared" si="19"/>
        <v>0</v>
      </c>
      <c r="K141" s="134"/>
      <c r="L141" s="14"/>
      <c r="M141" s="135" t="s">
        <v>1</v>
      </c>
      <c r="N141" s="136" t="s">
        <v>33</v>
      </c>
      <c r="O141" s="137">
        <v>2.4119999999999999E-2</v>
      </c>
      <c r="P141" s="137">
        <f t="shared" si="10"/>
        <v>9.4791600000000003</v>
      </c>
      <c r="Q141" s="137">
        <v>0.35914000000000001</v>
      </c>
      <c r="R141" s="137">
        <f t="shared" si="11"/>
        <v>141.14202</v>
      </c>
      <c r="S141" s="137">
        <v>0</v>
      </c>
      <c r="T141" s="138">
        <f t="shared" si="12"/>
        <v>0</v>
      </c>
      <c r="AR141" s="139" t="s">
        <v>112</v>
      </c>
      <c r="AT141" s="139" t="s">
        <v>108</v>
      </c>
      <c r="AU141" s="139" t="s">
        <v>113</v>
      </c>
      <c r="AY141" s="2" t="s">
        <v>106</v>
      </c>
      <c r="BE141" s="140">
        <f t="shared" si="13"/>
        <v>0</v>
      </c>
      <c r="BF141" s="140">
        <f t="shared" si="14"/>
        <v>0</v>
      </c>
      <c r="BG141" s="140">
        <f t="shared" si="15"/>
        <v>0</v>
      </c>
      <c r="BH141" s="140">
        <f t="shared" si="16"/>
        <v>0</v>
      </c>
      <c r="BI141" s="140">
        <f t="shared" si="17"/>
        <v>0</v>
      </c>
      <c r="BJ141" s="2" t="s">
        <v>113</v>
      </c>
      <c r="BK141" s="141">
        <f t="shared" si="18"/>
        <v>0</v>
      </c>
      <c r="BL141" s="2" t="s">
        <v>112</v>
      </c>
      <c r="BM141" s="139" t="s">
        <v>214</v>
      </c>
    </row>
    <row r="142" spans="2:65" s="241" customFormat="1" ht="24.3" customHeight="1">
      <c r="B142" s="127"/>
      <c r="C142" s="128" t="s">
        <v>175</v>
      </c>
      <c r="D142" s="128" t="s">
        <v>108</v>
      </c>
      <c r="E142" s="129" t="s">
        <v>554</v>
      </c>
      <c r="F142" s="130" t="s">
        <v>555</v>
      </c>
      <c r="G142" s="131" t="s">
        <v>111</v>
      </c>
      <c r="H142" s="132">
        <v>14</v>
      </c>
      <c r="I142" s="133">
        <v>0</v>
      </c>
      <c r="J142" s="133">
        <f t="shared" si="19"/>
        <v>0</v>
      </c>
      <c r="K142" s="134"/>
      <c r="L142" s="14"/>
      <c r="M142" s="135" t="s">
        <v>1</v>
      </c>
      <c r="N142" s="136" t="s">
        <v>33</v>
      </c>
      <c r="O142" s="137">
        <v>0.17299999999999999</v>
      </c>
      <c r="P142" s="137">
        <f t="shared" si="10"/>
        <v>2.4219999999999997</v>
      </c>
      <c r="Q142" s="137">
        <v>0.41119</v>
      </c>
      <c r="R142" s="137">
        <f t="shared" si="11"/>
        <v>5.7566600000000001</v>
      </c>
      <c r="S142" s="137">
        <v>0</v>
      </c>
      <c r="T142" s="138">
        <f t="shared" si="12"/>
        <v>0</v>
      </c>
      <c r="AR142" s="139" t="s">
        <v>112</v>
      </c>
      <c r="AT142" s="139" t="s">
        <v>108</v>
      </c>
      <c r="AU142" s="139" t="s">
        <v>113</v>
      </c>
      <c r="AY142" s="2" t="s">
        <v>106</v>
      </c>
      <c r="BE142" s="140">
        <f t="shared" si="13"/>
        <v>0</v>
      </c>
      <c r="BF142" s="140">
        <f t="shared" si="14"/>
        <v>0</v>
      </c>
      <c r="BG142" s="140">
        <f t="shared" si="15"/>
        <v>0</v>
      </c>
      <c r="BH142" s="140">
        <f t="shared" si="16"/>
        <v>0</v>
      </c>
      <c r="BI142" s="140">
        <f t="shared" si="17"/>
        <v>0</v>
      </c>
      <c r="BJ142" s="2" t="s">
        <v>113</v>
      </c>
      <c r="BK142" s="141">
        <f t="shared" si="18"/>
        <v>0</v>
      </c>
      <c r="BL142" s="2" t="s">
        <v>112</v>
      </c>
      <c r="BM142" s="139" t="s">
        <v>556</v>
      </c>
    </row>
    <row r="143" spans="2:65" s="241" customFormat="1" ht="33" customHeight="1">
      <c r="B143" s="127"/>
      <c r="C143" s="128" t="s">
        <v>181</v>
      </c>
      <c r="D143" s="128" t="s">
        <v>108</v>
      </c>
      <c r="E143" s="129" t="s">
        <v>216</v>
      </c>
      <c r="F143" s="130" t="s">
        <v>557</v>
      </c>
      <c r="G143" s="131" t="s">
        <v>111</v>
      </c>
      <c r="H143" s="132">
        <v>14</v>
      </c>
      <c r="I143" s="133">
        <v>0</v>
      </c>
      <c r="J143" s="133">
        <f t="shared" si="19"/>
        <v>0</v>
      </c>
      <c r="K143" s="134"/>
      <c r="L143" s="14"/>
      <c r="M143" s="135" t="s">
        <v>1</v>
      </c>
      <c r="N143" s="136" t="s">
        <v>33</v>
      </c>
      <c r="O143" s="137">
        <v>4.0000000000000001E-3</v>
      </c>
      <c r="P143" s="137">
        <f t="shared" si="10"/>
        <v>5.6000000000000001E-2</v>
      </c>
      <c r="Q143" s="137">
        <v>5.6100000000000004E-3</v>
      </c>
      <c r="R143" s="137">
        <f t="shared" si="11"/>
        <v>7.8539999999999999E-2</v>
      </c>
      <c r="S143" s="137">
        <v>0</v>
      </c>
      <c r="T143" s="138">
        <f t="shared" si="12"/>
        <v>0</v>
      </c>
      <c r="AR143" s="139" t="s">
        <v>112</v>
      </c>
      <c r="AT143" s="139" t="s">
        <v>108</v>
      </c>
      <c r="AU143" s="139" t="s">
        <v>113</v>
      </c>
      <c r="AY143" s="2" t="s">
        <v>106</v>
      </c>
      <c r="BE143" s="140">
        <f t="shared" si="13"/>
        <v>0</v>
      </c>
      <c r="BF143" s="140">
        <f t="shared" si="14"/>
        <v>0</v>
      </c>
      <c r="BG143" s="140">
        <f t="shared" si="15"/>
        <v>0</v>
      </c>
      <c r="BH143" s="140">
        <f t="shared" si="16"/>
        <v>0</v>
      </c>
      <c r="BI143" s="140">
        <f t="shared" si="17"/>
        <v>0</v>
      </c>
      <c r="BJ143" s="2" t="s">
        <v>113</v>
      </c>
      <c r="BK143" s="141">
        <f t="shared" si="18"/>
        <v>0</v>
      </c>
      <c r="BL143" s="2" t="s">
        <v>112</v>
      </c>
      <c r="BM143" s="139" t="s">
        <v>218</v>
      </c>
    </row>
    <row r="144" spans="2:65" s="241" customFormat="1" ht="37.950000000000003" customHeight="1">
      <c r="B144" s="127"/>
      <c r="C144" s="128" t="s">
        <v>185</v>
      </c>
      <c r="D144" s="128" t="s">
        <v>108</v>
      </c>
      <c r="E144" s="129" t="s">
        <v>220</v>
      </c>
      <c r="F144" s="130" t="s">
        <v>558</v>
      </c>
      <c r="G144" s="131" t="s">
        <v>111</v>
      </c>
      <c r="H144" s="132">
        <v>1038</v>
      </c>
      <c r="I144" s="133">
        <v>0</v>
      </c>
      <c r="J144" s="133">
        <f t="shared" si="19"/>
        <v>0</v>
      </c>
      <c r="K144" s="134"/>
      <c r="L144" s="14"/>
      <c r="M144" s="135" t="s">
        <v>1</v>
      </c>
      <c r="N144" s="136" t="s">
        <v>33</v>
      </c>
      <c r="O144" s="137">
        <v>2.0200000000000001E-3</v>
      </c>
      <c r="P144" s="137">
        <f t="shared" si="10"/>
        <v>2.0967600000000002</v>
      </c>
      <c r="Q144" s="137">
        <v>5.1000000000000004E-4</v>
      </c>
      <c r="R144" s="137">
        <f t="shared" si="11"/>
        <v>0.52938000000000007</v>
      </c>
      <c r="S144" s="137">
        <v>0</v>
      </c>
      <c r="T144" s="138">
        <f t="shared" si="12"/>
        <v>0</v>
      </c>
      <c r="AR144" s="139" t="s">
        <v>112</v>
      </c>
      <c r="AT144" s="139" t="s">
        <v>108</v>
      </c>
      <c r="AU144" s="139" t="s">
        <v>113</v>
      </c>
      <c r="AY144" s="2" t="s">
        <v>106</v>
      </c>
      <c r="BE144" s="140">
        <f t="shared" si="13"/>
        <v>0</v>
      </c>
      <c r="BF144" s="140">
        <f t="shared" si="14"/>
        <v>0</v>
      </c>
      <c r="BG144" s="140">
        <f t="shared" si="15"/>
        <v>0</v>
      </c>
      <c r="BH144" s="140">
        <f t="shared" si="16"/>
        <v>0</v>
      </c>
      <c r="BI144" s="140">
        <f t="shared" si="17"/>
        <v>0</v>
      </c>
      <c r="BJ144" s="2" t="s">
        <v>113</v>
      </c>
      <c r="BK144" s="141">
        <f t="shared" si="18"/>
        <v>0</v>
      </c>
      <c r="BL144" s="2" t="s">
        <v>112</v>
      </c>
      <c r="BM144" s="139" t="s">
        <v>222</v>
      </c>
    </row>
    <row r="145" spans="2:65" s="241" customFormat="1" ht="33" customHeight="1">
      <c r="B145" s="127"/>
      <c r="C145" s="128" t="s">
        <v>6</v>
      </c>
      <c r="D145" s="128" t="s">
        <v>108</v>
      </c>
      <c r="E145" s="129" t="s">
        <v>405</v>
      </c>
      <c r="F145" s="130" t="s">
        <v>559</v>
      </c>
      <c r="G145" s="131" t="s">
        <v>111</v>
      </c>
      <c r="H145" s="132">
        <v>14</v>
      </c>
      <c r="I145" s="133">
        <v>0</v>
      </c>
      <c r="J145" s="133">
        <f t="shared" si="19"/>
        <v>0</v>
      </c>
      <c r="K145" s="134"/>
      <c r="L145" s="14"/>
      <c r="M145" s="135" t="s">
        <v>1</v>
      </c>
      <c r="N145" s="136" t="s">
        <v>33</v>
      </c>
      <c r="O145" s="137">
        <v>7.0999999999999994E-2</v>
      </c>
      <c r="P145" s="137">
        <f t="shared" si="10"/>
        <v>0.99399999999999988</v>
      </c>
      <c r="Q145" s="137">
        <v>0.12966</v>
      </c>
      <c r="R145" s="137">
        <f t="shared" si="11"/>
        <v>1.81524</v>
      </c>
      <c r="S145" s="137">
        <v>0</v>
      </c>
      <c r="T145" s="138">
        <f t="shared" si="12"/>
        <v>0</v>
      </c>
      <c r="AR145" s="139" t="s">
        <v>112</v>
      </c>
      <c r="AT145" s="139" t="s">
        <v>108</v>
      </c>
      <c r="AU145" s="139" t="s">
        <v>113</v>
      </c>
      <c r="AY145" s="2" t="s">
        <v>106</v>
      </c>
      <c r="BE145" s="140">
        <f t="shared" si="13"/>
        <v>0</v>
      </c>
      <c r="BF145" s="140">
        <f t="shared" si="14"/>
        <v>0</v>
      </c>
      <c r="BG145" s="140">
        <f t="shared" si="15"/>
        <v>0</v>
      </c>
      <c r="BH145" s="140">
        <f t="shared" si="16"/>
        <v>0</v>
      </c>
      <c r="BI145" s="140">
        <f t="shared" si="17"/>
        <v>0</v>
      </c>
      <c r="BJ145" s="2" t="s">
        <v>113</v>
      </c>
      <c r="BK145" s="141">
        <f t="shared" si="18"/>
        <v>0</v>
      </c>
      <c r="BL145" s="2" t="s">
        <v>112</v>
      </c>
      <c r="BM145" s="139" t="s">
        <v>560</v>
      </c>
    </row>
    <row r="146" spans="2:65" s="241" customFormat="1" ht="37.950000000000003" customHeight="1">
      <c r="B146" s="127"/>
      <c r="C146" s="128" t="s">
        <v>194</v>
      </c>
      <c r="D146" s="128" t="s">
        <v>108</v>
      </c>
      <c r="E146" s="129" t="s">
        <v>561</v>
      </c>
      <c r="F146" s="130" t="s">
        <v>562</v>
      </c>
      <c r="G146" s="131" t="s">
        <v>111</v>
      </c>
      <c r="H146" s="132">
        <v>809</v>
      </c>
      <c r="I146" s="133">
        <v>0</v>
      </c>
      <c r="J146" s="133">
        <f t="shared" si="19"/>
        <v>0</v>
      </c>
      <c r="K146" s="134"/>
      <c r="L146" s="14"/>
      <c r="M146" s="135" t="s">
        <v>1</v>
      </c>
      <c r="N146" s="136" t="s">
        <v>33</v>
      </c>
      <c r="O146" s="137">
        <v>8.3000000000000004E-2</v>
      </c>
      <c r="P146" s="137">
        <f t="shared" si="10"/>
        <v>67.147000000000006</v>
      </c>
      <c r="Q146" s="137">
        <v>0.15559000000000001</v>
      </c>
      <c r="R146" s="137">
        <f t="shared" si="11"/>
        <v>125.87231</v>
      </c>
      <c r="S146" s="137">
        <v>0</v>
      </c>
      <c r="T146" s="138">
        <f t="shared" si="12"/>
        <v>0</v>
      </c>
      <c r="AR146" s="139" t="s">
        <v>112</v>
      </c>
      <c r="AT146" s="139" t="s">
        <v>108</v>
      </c>
      <c r="AU146" s="139" t="s">
        <v>113</v>
      </c>
      <c r="AY146" s="2" t="s">
        <v>106</v>
      </c>
      <c r="BE146" s="140">
        <f t="shared" si="13"/>
        <v>0</v>
      </c>
      <c r="BF146" s="140">
        <f t="shared" si="14"/>
        <v>0</v>
      </c>
      <c r="BG146" s="140">
        <f t="shared" si="15"/>
        <v>0</v>
      </c>
      <c r="BH146" s="140">
        <f t="shared" si="16"/>
        <v>0</v>
      </c>
      <c r="BI146" s="140">
        <f t="shared" si="17"/>
        <v>0</v>
      </c>
      <c r="BJ146" s="2" t="s">
        <v>113</v>
      </c>
      <c r="BK146" s="141">
        <f t="shared" si="18"/>
        <v>0</v>
      </c>
      <c r="BL146" s="2" t="s">
        <v>112</v>
      </c>
      <c r="BM146" s="139" t="s">
        <v>563</v>
      </c>
    </row>
    <row r="147" spans="2:65" s="241" customFormat="1" ht="37.950000000000003" customHeight="1">
      <c r="B147" s="127"/>
      <c r="C147" s="128" t="s">
        <v>198</v>
      </c>
      <c r="D147" s="128" t="s">
        <v>108</v>
      </c>
      <c r="E147" s="129" t="s">
        <v>564</v>
      </c>
      <c r="F147" s="130" t="s">
        <v>565</v>
      </c>
      <c r="G147" s="131" t="s">
        <v>111</v>
      </c>
      <c r="H147" s="132">
        <v>215</v>
      </c>
      <c r="I147" s="133">
        <v>0</v>
      </c>
      <c r="J147" s="133">
        <f t="shared" si="19"/>
        <v>0</v>
      </c>
      <c r="K147" s="134"/>
      <c r="L147" s="14"/>
      <c r="M147" s="135" t="s">
        <v>1</v>
      </c>
      <c r="N147" s="136" t="s">
        <v>33</v>
      </c>
      <c r="O147" s="137">
        <v>8.8999999999999996E-2</v>
      </c>
      <c r="P147" s="137">
        <f t="shared" si="10"/>
        <v>19.134999999999998</v>
      </c>
      <c r="Q147" s="137">
        <v>0.18151999999999999</v>
      </c>
      <c r="R147" s="137">
        <f t="shared" si="11"/>
        <v>39.026799999999994</v>
      </c>
      <c r="S147" s="137">
        <v>0</v>
      </c>
      <c r="T147" s="138">
        <f t="shared" si="12"/>
        <v>0</v>
      </c>
      <c r="AR147" s="139" t="s">
        <v>112</v>
      </c>
      <c r="AT147" s="139" t="s">
        <v>108</v>
      </c>
      <c r="AU147" s="139" t="s">
        <v>113</v>
      </c>
      <c r="AY147" s="2" t="s">
        <v>106</v>
      </c>
      <c r="BE147" s="140">
        <f t="shared" si="13"/>
        <v>0</v>
      </c>
      <c r="BF147" s="140">
        <f t="shared" si="14"/>
        <v>0</v>
      </c>
      <c r="BG147" s="140">
        <f t="shared" si="15"/>
        <v>0</v>
      </c>
      <c r="BH147" s="140">
        <f t="shared" si="16"/>
        <v>0</v>
      </c>
      <c r="BI147" s="140">
        <f t="shared" si="17"/>
        <v>0</v>
      </c>
      <c r="BJ147" s="2" t="s">
        <v>113</v>
      </c>
      <c r="BK147" s="141">
        <f t="shared" si="18"/>
        <v>0</v>
      </c>
      <c r="BL147" s="2" t="s">
        <v>112</v>
      </c>
      <c r="BM147" s="139" t="s">
        <v>566</v>
      </c>
    </row>
    <row r="148" spans="2:65" s="241" customFormat="1" ht="33" customHeight="1">
      <c r="B148" s="127"/>
      <c r="C148" s="128" t="s">
        <v>203</v>
      </c>
      <c r="D148" s="128" t="s">
        <v>108</v>
      </c>
      <c r="E148" s="129" t="s">
        <v>567</v>
      </c>
      <c r="F148" s="130" t="s">
        <v>568</v>
      </c>
      <c r="G148" s="131" t="s">
        <v>111</v>
      </c>
      <c r="H148" s="132">
        <v>14</v>
      </c>
      <c r="I148" s="133">
        <v>0</v>
      </c>
      <c r="J148" s="133">
        <f t="shared" si="19"/>
        <v>0</v>
      </c>
      <c r="K148" s="134"/>
      <c r="L148" s="14"/>
      <c r="M148" s="135" t="s">
        <v>1</v>
      </c>
      <c r="N148" s="136" t="s">
        <v>33</v>
      </c>
      <c r="O148" s="137">
        <v>0.1</v>
      </c>
      <c r="P148" s="137">
        <f t="shared" si="10"/>
        <v>1.4000000000000001</v>
      </c>
      <c r="Q148" s="137">
        <v>0.20746000000000001</v>
      </c>
      <c r="R148" s="137">
        <f t="shared" si="11"/>
        <v>2.9044400000000001</v>
      </c>
      <c r="S148" s="137">
        <v>0</v>
      </c>
      <c r="T148" s="138">
        <f t="shared" si="12"/>
        <v>0</v>
      </c>
      <c r="AR148" s="139" t="s">
        <v>112</v>
      </c>
      <c r="AT148" s="139" t="s">
        <v>108</v>
      </c>
      <c r="AU148" s="139" t="s">
        <v>113</v>
      </c>
      <c r="AY148" s="2" t="s">
        <v>106</v>
      </c>
      <c r="BE148" s="140">
        <f t="shared" si="13"/>
        <v>0</v>
      </c>
      <c r="BF148" s="140">
        <f t="shared" si="14"/>
        <v>0</v>
      </c>
      <c r="BG148" s="140">
        <f t="shared" si="15"/>
        <v>0</v>
      </c>
      <c r="BH148" s="140">
        <f t="shared" si="16"/>
        <v>0</v>
      </c>
      <c r="BI148" s="140">
        <f t="shared" si="17"/>
        <v>0</v>
      </c>
      <c r="BJ148" s="2" t="s">
        <v>113</v>
      </c>
      <c r="BK148" s="141">
        <f t="shared" si="18"/>
        <v>0</v>
      </c>
      <c r="BL148" s="2" t="s">
        <v>112</v>
      </c>
      <c r="BM148" s="139" t="s">
        <v>569</v>
      </c>
    </row>
    <row r="149" spans="2:65" s="241" customFormat="1" ht="33" customHeight="1">
      <c r="B149" s="127"/>
      <c r="C149" s="128">
        <v>24</v>
      </c>
      <c r="D149" s="128" t="s">
        <v>108</v>
      </c>
      <c r="E149" s="129" t="s">
        <v>570</v>
      </c>
      <c r="F149" s="130" t="s">
        <v>571</v>
      </c>
      <c r="G149" s="131" t="s">
        <v>111</v>
      </c>
      <c r="H149" s="132">
        <v>82</v>
      </c>
      <c r="I149" s="133">
        <v>0</v>
      </c>
      <c r="J149" s="133">
        <f t="shared" si="19"/>
        <v>0</v>
      </c>
      <c r="K149" s="134"/>
      <c r="L149" s="14"/>
      <c r="M149" s="135" t="s">
        <v>1</v>
      </c>
      <c r="N149" s="136" t="s">
        <v>33</v>
      </c>
      <c r="O149" s="137">
        <v>0.71599999999999997</v>
      </c>
      <c r="P149" s="137">
        <f t="shared" si="10"/>
        <v>58.711999999999996</v>
      </c>
      <c r="Q149" s="137">
        <v>8.4000000000000005E-2</v>
      </c>
      <c r="R149" s="137">
        <f t="shared" si="11"/>
        <v>6.8880000000000008</v>
      </c>
      <c r="S149" s="137">
        <v>0</v>
      </c>
      <c r="T149" s="138">
        <f t="shared" si="12"/>
        <v>0</v>
      </c>
      <c r="AR149" s="139" t="s">
        <v>112</v>
      </c>
      <c r="AT149" s="139" t="s">
        <v>108</v>
      </c>
      <c r="AU149" s="139" t="s">
        <v>113</v>
      </c>
      <c r="AY149" s="2" t="s">
        <v>106</v>
      </c>
      <c r="BE149" s="140">
        <f t="shared" si="13"/>
        <v>0</v>
      </c>
      <c r="BF149" s="140">
        <f t="shared" si="14"/>
        <v>0</v>
      </c>
      <c r="BG149" s="140">
        <f t="shared" si="15"/>
        <v>0</v>
      </c>
      <c r="BH149" s="140">
        <f t="shared" si="16"/>
        <v>0</v>
      </c>
      <c r="BI149" s="140">
        <f t="shared" si="17"/>
        <v>0</v>
      </c>
      <c r="BJ149" s="2" t="s">
        <v>113</v>
      </c>
      <c r="BK149" s="141">
        <f t="shared" si="18"/>
        <v>0</v>
      </c>
      <c r="BL149" s="2" t="s">
        <v>112</v>
      </c>
      <c r="BM149" s="139" t="s">
        <v>572</v>
      </c>
    </row>
    <row r="150" spans="2:65" s="241" customFormat="1" ht="21.75" customHeight="1">
      <c r="B150" s="127"/>
      <c r="C150" s="142">
        <v>25</v>
      </c>
      <c r="D150" s="142" t="s">
        <v>176</v>
      </c>
      <c r="E150" s="143" t="s">
        <v>573</v>
      </c>
      <c r="F150" s="144" t="s">
        <v>574</v>
      </c>
      <c r="G150" s="145" t="s">
        <v>251</v>
      </c>
      <c r="H150" s="146">
        <v>670</v>
      </c>
      <c r="I150" s="147">
        <v>0</v>
      </c>
      <c r="J150" s="133">
        <f t="shared" si="19"/>
        <v>0</v>
      </c>
      <c r="K150" s="148"/>
      <c r="L150" s="149"/>
      <c r="M150" s="150" t="s">
        <v>1</v>
      </c>
      <c r="N150" s="151" t="s">
        <v>33</v>
      </c>
      <c r="O150" s="137">
        <v>0</v>
      </c>
      <c r="P150" s="137">
        <f t="shared" si="10"/>
        <v>0</v>
      </c>
      <c r="Q150" s="137">
        <v>2.2499999999999999E-2</v>
      </c>
      <c r="R150" s="137">
        <f t="shared" si="11"/>
        <v>15.074999999999999</v>
      </c>
      <c r="S150" s="137">
        <v>0</v>
      </c>
      <c r="T150" s="138">
        <f t="shared" si="12"/>
        <v>0</v>
      </c>
      <c r="AR150" s="139" t="s">
        <v>139</v>
      </c>
      <c r="AT150" s="139" t="s">
        <v>176</v>
      </c>
      <c r="AU150" s="139" t="s">
        <v>113</v>
      </c>
      <c r="AY150" s="2" t="s">
        <v>106</v>
      </c>
      <c r="BE150" s="140">
        <f t="shared" si="13"/>
        <v>0</v>
      </c>
      <c r="BF150" s="140">
        <f t="shared" si="14"/>
        <v>0</v>
      </c>
      <c r="BG150" s="140">
        <f t="shared" si="15"/>
        <v>0</v>
      </c>
      <c r="BH150" s="140">
        <f t="shared" si="16"/>
        <v>0</v>
      </c>
      <c r="BI150" s="140">
        <f t="shared" si="17"/>
        <v>0</v>
      </c>
      <c r="BJ150" s="2" t="s">
        <v>113</v>
      </c>
      <c r="BK150" s="141">
        <f t="shared" si="18"/>
        <v>0</v>
      </c>
      <c r="BL150" s="2" t="s">
        <v>112</v>
      </c>
      <c r="BM150" s="139" t="s">
        <v>575</v>
      </c>
    </row>
    <row r="151" spans="2:65" s="241" customFormat="1" ht="44.25" customHeight="1">
      <c r="B151" s="127"/>
      <c r="C151" s="128">
        <v>26</v>
      </c>
      <c r="D151" s="128" t="s">
        <v>108</v>
      </c>
      <c r="E151" s="129" t="s">
        <v>576</v>
      </c>
      <c r="F151" s="130" t="s">
        <v>577</v>
      </c>
      <c r="G151" s="131" t="s">
        <v>111</v>
      </c>
      <c r="H151" s="132">
        <v>393</v>
      </c>
      <c r="I151" s="133">
        <v>0</v>
      </c>
      <c r="J151" s="133">
        <f t="shared" si="19"/>
        <v>0</v>
      </c>
      <c r="K151" s="134"/>
      <c r="L151" s="14"/>
      <c r="M151" s="135" t="s">
        <v>1</v>
      </c>
      <c r="N151" s="136" t="s">
        <v>33</v>
      </c>
      <c r="O151" s="137">
        <v>0.63041999999999998</v>
      </c>
      <c r="P151" s="137">
        <f t="shared" si="10"/>
        <v>247.75505999999999</v>
      </c>
      <c r="Q151" s="137">
        <v>9.2499999999999999E-2</v>
      </c>
      <c r="R151" s="137">
        <f t="shared" si="11"/>
        <v>36.352499999999999</v>
      </c>
      <c r="S151" s="137">
        <v>0</v>
      </c>
      <c r="T151" s="138">
        <f t="shared" si="12"/>
        <v>0</v>
      </c>
      <c r="AR151" s="139" t="s">
        <v>112</v>
      </c>
      <c r="AT151" s="139" t="s">
        <v>108</v>
      </c>
      <c r="AU151" s="139" t="s">
        <v>113</v>
      </c>
      <c r="AY151" s="2" t="s">
        <v>106</v>
      </c>
      <c r="BE151" s="140">
        <f t="shared" si="13"/>
        <v>0</v>
      </c>
      <c r="BF151" s="140">
        <f t="shared" si="14"/>
        <v>0</v>
      </c>
      <c r="BG151" s="140">
        <f t="shared" si="15"/>
        <v>0</v>
      </c>
      <c r="BH151" s="140">
        <f t="shared" si="16"/>
        <v>0</v>
      </c>
      <c r="BI151" s="140">
        <f t="shared" si="17"/>
        <v>0</v>
      </c>
      <c r="BJ151" s="2" t="s">
        <v>113</v>
      </c>
      <c r="BK151" s="141">
        <f t="shared" si="18"/>
        <v>0</v>
      </c>
      <c r="BL151" s="2" t="s">
        <v>112</v>
      </c>
      <c r="BM151" s="139" t="s">
        <v>578</v>
      </c>
    </row>
    <row r="152" spans="2:65" s="241" customFormat="1" ht="16.5" customHeight="1">
      <c r="B152" s="127"/>
      <c r="C152" s="142">
        <v>27</v>
      </c>
      <c r="D152" s="142" t="s">
        <v>176</v>
      </c>
      <c r="E152" s="143" t="s">
        <v>579</v>
      </c>
      <c r="F152" s="144" t="s">
        <v>580</v>
      </c>
      <c r="G152" s="145" t="s">
        <v>111</v>
      </c>
      <c r="H152" s="146">
        <v>400.86</v>
      </c>
      <c r="I152" s="147">
        <v>0</v>
      </c>
      <c r="J152" s="133">
        <f t="shared" si="19"/>
        <v>0</v>
      </c>
      <c r="K152" s="148"/>
      <c r="L152" s="149"/>
      <c r="M152" s="150" t="s">
        <v>1</v>
      </c>
      <c r="N152" s="151" t="s">
        <v>33</v>
      </c>
      <c r="O152" s="137">
        <v>0</v>
      </c>
      <c r="P152" s="137">
        <f t="shared" si="10"/>
        <v>0</v>
      </c>
      <c r="Q152" s="137">
        <v>0.13</v>
      </c>
      <c r="R152" s="137">
        <f t="shared" si="11"/>
        <v>52.111800000000002</v>
      </c>
      <c r="S152" s="137">
        <v>0</v>
      </c>
      <c r="T152" s="138">
        <f t="shared" si="12"/>
        <v>0</v>
      </c>
      <c r="AR152" s="139" t="s">
        <v>139</v>
      </c>
      <c r="AT152" s="139" t="s">
        <v>176</v>
      </c>
      <c r="AU152" s="139" t="s">
        <v>113</v>
      </c>
      <c r="AY152" s="2" t="s">
        <v>106</v>
      </c>
      <c r="BE152" s="140">
        <f t="shared" si="13"/>
        <v>0</v>
      </c>
      <c r="BF152" s="140">
        <f t="shared" si="14"/>
        <v>0</v>
      </c>
      <c r="BG152" s="140">
        <f t="shared" si="15"/>
        <v>0</v>
      </c>
      <c r="BH152" s="140">
        <f t="shared" si="16"/>
        <v>0</v>
      </c>
      <c r="BI152" s="140">
        <f t="shared" si="17"/>
        <v>0</v>
      </c>
      <c r="BJ152" s="2" t="s">
        <v>113</v>
      </c>
      <c r="BK152" s="141">
        <f t="shared" si="18"/>
        <v>0</v>
      </c>
      <c r="BL152" s="2" t="s">
        <v>112</v>
      </c>
      <c r="BM152" s="139" t="s">
        <v>581</v>
      </c>
    </row>
    <row r="153" spans="2:65" s="241" customFormat="1" ht="16.5" customHeight="1">
      <c r="B153" s="127"/>
      <c r="C153" s="128">
        <v>28</v>
      </c>
      <c r="D153" s="128" t="s">
        <v>108</v>
      </c>
      <c r="E153" s="129" t="s">
        <v>240</v>
      </c>
      <c r="F153" s="130" t="s">
        <v>241</v>
      </c>
      <c r="G153" s="131" t="s">
        <v>124</v>
      </c>
      <c r="H153" s="132">
        <v>330</v>
      </c>
      <c r="I153" s="133">
        <v>0</v>
      </c>
      <c r="J153" s="133">
        <f t="shared" si="19"/>
        <v>0</v>
      </c>
      <c r="K153" s="134"/>
      <c r="L153" s="14"/>
      <c r="M153" s="135" t="s">
        <v>1</v>
      </c>
      <c r="N153" s="136" t="s">
        <v>33</v>
      </c>
      <c r="O153" s="137">
        <v>4.2999999999999997E-2</v>
      </c>
      <c r="P153" s="137">
        <f t="shared" si="10"/>
        <v>14.19</v>
      </c>
      <c r="Q153" s="137">
        <v>3.5999999999999999E-3</v>
      </c>
      <c r="R153" s="137">
        <f t="shared" si="11"/>
        <v>1.1879999999999999</v>
      </c>
      <c r="S153" s="137">
        <v>0</v>
      </c>
      <c r="T153" s="138">
        <f t="shared" si="12"/>
        <v>0</v>
      </c>
      <c r="AR153" s="139" t="s">
        <v>112</v>
      </c>
      <c r="AT153" s="139" t="s">
        <v>108</v>
      </c>
      <c r="AU153" s="139" t="s">
        <v>113</v>
      </c>
      <c r="AY153" s="2" t="s">
        <v>106</v>
      </c>
      <c r="BE153" s="140">
        <f t="shared" si="13"/>
        <v>0</v>
      </c>
      <c r="BF153" s="140">
        <f t="shared" si="14"/>
        <v>0</v>
      </c>
      <c r="BG153" s="140">
        <f t="shared" si="15"/>
        <v>0</v>
      </c>
      <c r="BH153" s="140">
        <f t="shared" si="16"/>
        <v>0</v>
      </c>
      <c r="BI153" s="140">
        <f t="shared" si="17"/>
        <v>0</v>
      </c>
      <c r="BJ153" s="2" t="s">
        <v>113</v>
      </c>
      <c r="BK153" s="141">
        <f t="shared" si="18"/>
        <v>0</v>
      </c>
      <c r="BL153" s="2" t="s">
        <v>112</v>
      </c>
      <c r="BM153" s="139" t="s">
        <v>242</v>
      </c>
    </row>
    <row r="154" spans="2:65" s="115" customFormat="1" ht="22.95" customHeight="1">
      <c r="B154" s="116"/>
      <c r="D154" s="117" t="s">
        <v>66</v>
      </c>
      <c r="E154" s="125" t="s">
        <v>139</v>
      </c>
      <c r="F154" s="125" t="s">
        <v>243</v>
      </c>
      <c r="J154" s="126">
        <f>BK154</f>
        <v>0</v>
      </c>
      <c r="L154" s="116"/>
      <c r="M154" s="120"/>
      <c r="P154" s="121">
        <f>SUM(P155:P163)</f>
        <v>33.279065000000003</v>
      </c>
      <c r="R154" s="121">
        <f>SUM(R155:R163)</f>
        <v>3.4423899999999996</v>
      </c>
      <c r="T154" s="122">
        <f>SUM(T155:T163)</f>
        <v>0</v>
      </c>
      <c r="AR154" s="117" t="s">
        <v>74</v>
      </c>
      <c r="AT154" s="123" t="s">
        <v>66</v>
      </c>
      <c r="AU154" s="123" t="s">
        <v>74</v>
      </c>
      <c r="AY154" s="117" t="s">
        <v>106</v>
      </c>
      <c r="BK154" s="124">
        <f>SUM(BK155:BK163)</f>
        <v>0</v>
      </c>
    </row>
    <row r="155" spans="2:65" s="241" customFormat="1" ht="24.3" customHeight="1">
      <c r="B155" s="127"/>
      <c r="C155" s="128">
        <v>29</v>
      </c>
      <c r="D155" s="128" t="s">
        <v>108</v>
      </c>
      <c r="E155" s="129" t="s">
        <v>245</v>
      </c>
      <c r="F155" s="130" t="s">
        <v>246</v>
      </c>
      <c r="G155" s="131" t="s">
        <v>124</v>
      </c>
      <c r="H155" s="132">
        <v>7</v>
      </c>
      <c r="I155" s="133">
        <v>0</v>
      </c>
      <c r="J155" s="133">
        <f>ROUND(I155*H155,2)</f>
        <v>0</v>
      </c>
      <c r="K155" s="134"/>
      <c r="L155" s="14"/>
      <c r="M155" s="135" t="s">
        <v>1</v>
      </c>
      <c r="N155" s="136" t="s">
        <v>33</v>
      </c>
      <c r="O155" s="137">
        <v>4.7E-2</v>
      </c>
      <c r="P155" s="137">
        <f t="shared" ref="P155:P163" si="20">O155*H155</f>
        <v>0.32900000000000001</v>
      </c>
      <c r="Q155" s="137">
        <v>1.0000000000000001E-5</v>
      </c>
      <c r="R155" s="137">
        <f t="shared" ref="R155:R163" si="21">Q155*H155</f>
        <v>7.0000000000000007E-5</v>
      </c>
      <c r="S155" s="137">
        <v>0</v>
      </c>
      <c r="T155" s="138">
        <f t="shared" ref="T155:T163" si="22">S155*H155</f>
        <v>0</v>
      </c>
      <c r="AR155" s="139" t="s">
        <v>112</v>
      </c>
      <c r="AT155" s="139" t="s">
        <v>108</v>
      </c>
      <c r="AU155" s="139" t="s">
        <v>113</v>
      </c>
      <c r="AY155" s="2" t="s">
        <v>106</v>
      </c>
      <c r="BE155" s="140">
        <f t="shared" ref="BE155:BE163" si="23">IF(N155="základná",J155,0)</f>
        <v>0</v>
      </c>
      <c r="BF155" s="140">
        <f t="shared" ref="BF155:BF163" si="24">IF(N155="znížená",J155,0)</f>
        <v>0</v>
      </c>
      <c r="BG155" s="140">
        <f t="shared" ref="BG155:BG163" si="25">IF(N155="zákl. prenesená",J155,0)</f>
        <v>0</v>
      </c>
      <c r="BH155" s="140">
        <f t="shared" ref="BH155:BH163" si="26">IF(N155="zníž. prenesená",J155,0)</f>
        <v>0</v>
      </c>
      <c r="BI155" s="140">
        <f t="shared" ref="BI155:BI163" si="27">IF(N155="nulová",J155,0)</f>
        <v>0</v>
      </c>
      <c r="BJ155" s="2" t="s">
        <v>113</v>
      </c>
      <c r="BK155" s="141">
        <f t="shared" ref="BK155:BK163" si="28">ROUND(I155*H155,3)</f>
        <v>0</v>
      </c>
      <c r="BL155" s="2" t="s">
        <v>112</v>
      </c>
      <c r="BM155" s="139" t="s">
        <v>247</v>
      </c>
    </row>
    <row r="156" spans="2:65" s="241" customFormat="1" ht="21.75" customHeight="1">
      <c r="B156" s="127"/>
      <c r="C156" s="142">
        <v>30</v>
      </c>
      <c r="D156" s="142" t="s">
        <v>176</v>
      </c>
      <c r="E156" s="143" t="s">
        <v>249</v>
      </c>
      <c r="F156" s="144" t="s">
        <v>250</v>
      </c>
      <c r="G156" s="145" t="s">
        <v>251</v>
      </c>
      <c r="H156" s="146">
        <v>7</v>
      </c>
      <c r="I156" s="147">
        <v>0</v>
      </c>
      <c r="J156" s="133">
        <f t="shared" ref="J156:J163" si="29">ROUND(I156*H156,2)</f>
        <v>0</v>
      </c>
      <c r="K156" s="148"/>
      <c r="L156" s="149"/>
      <c r="M156" s="150" t="s">
        <v>1</v>
      </c>
      <c r="N156" s="151" t="s">
        <v>33</v>
      </c>
      <c r="O156" s="137">
        <v>0</v>
      </c>
      <c r="P156" s="137">
        <f t="shared" si="20"/>
        <v>0</v>
      </c>
      <c r="Q156" s="137">
        <v>4.5599999999999998E-3</v>
      </c>
      <c r="R156" s="137">
        <f t="shared" si="21"/>
        <v>3.1919999999999997E-2</v>
      </c>
      <c r="S156" s="137">
        <v>0</v>
      </c>
      <c r="T156" s="138">
        <f t="shared" si="22"/>
        <v>0</v>
      </c>
      <c r="AR156" s="139" t="s">
        <v>139</v>
      </c>
      <c r="AT156" s="139" t="s">
        <v>176</v>
      </c>
      <c r="AU156" s="139" t="s">
        <v>113</v>
      </c>
      <c r="AY156" s="2" t="s">
        <v>106</v>
      </c>
      <c r="BE156" s="140">
        <f t="shared" si="23"/>
        <v>0</v>
      </c>
      <c r="BF156" s="140">
        <f t="shared" si="24"/>
        <v>0</v>
      </c>
      <c r="BG156" s="140">
        <f t="shared" si="25"/>
        <v>0</v>
      </c>
      <c r="BH156" s="140">
        <f t="shared" si="26"/>
        <v>0</v>
      </c>
      <c r="BI156" s="140">
        <f t="shared" si="27"/>
        <v>0</v>
      </c>
      <c r="BJ156" s="2" t="s">
        <v>113</v>
      </c>
      <c r="BK156" s="141">
        <f t="shared" si="28"/>
        <v>0</v>
      </c>
      <c r="BL156" s="2" t="s">
        <v>112</v>
      </c>
      <c r="BM156" s="139" t="s">
        <v>252</v>
      </c>
    </row>
    <row r="157" spans="2:65" s="241" customFormat="1" ht="24.3" customHeight="1">
      <c r="B157" s="127"/>
      <c r="C157" s="128">
        <v>31</v>
      </c>
      <c r="D157" s="128" t="s">
        <v>108</v>
      </c>
      <c r="E157" s="129" t="s">
        <v>274</v>
      </c>
      <c r="F157" s="130" t="s">
        <v>275</v>
      </c>
      <c r="G157" s="131" t="s">
        <v>251</v>
      </c>
      <c r="H157" s="132">
        <v>3</v>
      </c>
      <c r="I157" s="133">
        <v>0</v>
      </c>
      <c r="J157" s="133">
        <f t="shared" si="29"/>
        <v>0</v>
      </c>
      <c r="K157" s="134"/>
      <c r="L157" s="14"/>
      <c r="M157" s="135" t="s">
        <v>1</v>
      </c>
      <c r="N157" s="136" t="s">
        <v>33</v>
      </c>
      <c r="O157" s="137">
        <v>4.282</v>
      </c>
      <c r="P157" s="137">
        <f t="shared" si="20"/>
        <v>12.846</v>
      </c>
      <c r="Q157" s="137">
        <v>0.34099000000000002</v>
      </c>
      <c r="R157" s="137">
        <f t="shared" si="21"/>
        <v>1.0229699999999999</v>
      </c>
      <c r="S157" s="137">
        <v>0</v>
      </c>
      <c r="T157" s="138">
        <f t="shared" si="22"/>
        <v>0</v>
      </c>
      <c r="AR157" s="139" t="s">
        <v>112</v>
      </c>
      <c r="AT157" s="139" t="s">
        <v>108</v>
      </c>
      <c r="AU157" s="139" t="s">
        <v>113</v>
      </c>
      <c r="AY157" s="2" t="s">
        <v>106</v>
      </c>
      <c r="BE157" s="140">
        <f t="shared" si="23"/>
        <v>0</v>
      </c>
      <c r="BF157" s="140">
        <f t="shared" si="24"/>
        <v>0</v>
      </c>
      <c r="BG157" s="140">
        <f t="shared" si="25"/>
        <v>0</v>
      </c>
      <c r="BH157" s="140">
        <f t="shared" si="26"/>
        <v>0</v>
      </c>
      <c r="BI157" s="140">
        <f t="shared" si="27"/>
        <v>0</v>
      </c>
      <c r="BJ157" s="2" t="s">
        <v>113</v>
      </c>
      <c r="BK157" s="141">
        <f t="shared" si="28"/>
        <v>0</v>
      </c>
      <c r="BL157" s="2" t="s">
        <v>112</v>
      </c>
      <c r="BM157" s="139" t="s">
        <v>276</v>
      </c>
    </row>
    <row r="158" spans="2:65" s="241" customFormat="1" ht="16.5" customHeight="1">
      <c r="B158" s="127"/>
      <c r="C158" s="142">
        <v>32</v>
      </c>
      <c r="D158" s="142" t="s">
        <v>176</v>
      </c>
      <c r="E158" s="143" t="s">
        <v>278</v>
      </c>
      <c r="F158" s="144" t="s">
        <v>279</v>
      </c>
      <c r="G158" s="145" t="s">
        <v>251</v>
      </c>
      <c r="H158" s="146">
        <v>3</v>
      </c>
      <c r="I158" s="147">
        <v>0</v>
      </c>
      <c r="J158" s="133">
        <f t="shared" si="29"/>
        <v>0</v>
      </c>
      <c r="K158" s="148"/>
      <c r="L158" s="149"/>
      <c r="M158" s="150" t="s">
        <v>1</v>
      </c>
      <c r="N158" s="151" t="s">
        <v>33</v>
      </c>
      <c r="O158" s="137">
        <v>0</v>
      </c>
      <c r="P158" s="137">
        <f t="shared" si="20"/>
        <v>0</v>
      </c>
      <c r="Q158" s="137">
        <v>6.3E-2</v>
      </c>
      <c r="R158" s="137">
        <f t="shared" si="21"/>
        <v>0.189</v>
      </c>
      <c r="S158" s="137">
        <v>0</v>
      </c>
      <c r="T158" s="138">
        <f t="shared" si="22"/>
        <v>0</v>
      </c>
      <c r="AR158" s="139" t="s">
        <v>139</v>
      </c>
      <c r="AT158" s="139" t="s">
        <v>176</v>
      </c>
      <c r="AU158" s="139" t="s">
        <v>113</v>
      </c>
      <c r="AY158" s="2" t="s">
        <v>106</v>
      </c>
      <c r="BE158" s="140">
        <f t="shared" si="23"/>
        <v>0</v>
      </c>
      <c r="BF158" s="140">
        <f t="shared" si="24"/>
        <v>0</v>
      </c>
      <c r="BG158" s="140">
        <f t="shared" si="25"/>
        <v>0</v>
      </c>
      <c r="BH158" s="140">
        <f t="shared" si="26"/>
        <v>0</v>
      </c>
      <c r="BI158" s="140">
        <f t="shared" si="27"/>
        <v>0</v>
      </c>
      <c r="BJ158" s="2" t="s">
        <v>113</v>
      </c>
      <c r="BK158" s="141">
        <f t="shared" si="28"/>
        <v>0</v>
      </c>
      <c r="BL158" s="2" t="s">
        <v>112</v>
      </c>
      <c r="BM158" s="139" t="s">
        <v>280</v>
      </c>
    </row>
    <row r="159" spans="2:65" s="241" customFormat="1" ht="16.5" customHeight="1">
      <c r="B159" s="127"/>
      <c r="C159" s="128">
        <v>33</v>
      </c>
      <c r="D159" s="128" t="s">
        <v>108</v>
      </c>
      <c r="E159" s="129" t="s">
        <v>282</v>
      </c>
      <c r="F159" s="130" t="s">
        <v>283</v>
      </c>
      <c r="G159" s="131" t="s">
        <v>251</v>
      </c>
      <c r="H159" s="132">
        <v>3</v>
      </c>
      <c r="I159" s="133">
        <v>0</v>
      </c>
      <c r="J159" s="133">
        <f t="shared" si="29"/>
        <v>0</v>
      </c>
      <c r="K159" s="134"/>
      <c r="L159" s="14"/>
      <c r="M159" s="135" t="s">
        <v>1</v>
      </c>
      <c r="N159" s="136" t="s">
        <v>33</v>
      </c>
      <c r="O159" s="137">
        <v>0.35555500000000001</v>
      </c>
      <c r="P159" s="137">
        <f t="shared" si="20"/>
        <v>1.066665</v>
      </c>
      <c r="Q159" s="137">
        <v>2.0000000000000002E-5</v>
      </c>
      <c r="R159" s="137">
        <f t="shared" si="21"/>
        <v>6.0000000000000008E-5</v>
      </c>
      <c r="S159" s="137">
        <v>0</v>
      </c>
      <c r="T159" s="138">
        <f t="shared" si="22"/>
        <v>0</v>
      </c>
      <c r="AR159" s="139" t="s">
        <v>112</v>
      </c>
      <c r="AT159" s="139" t="s">
        <v>108</v>
      </c>
      <c r="AU159" s="139" t="s">
        <v>113</v>
      </c>
      <c r="AY159" s="2" t="s">
        <v>106</v>
      </c>
      <c r="BE159" s="140">
        <f t="shared" si="23"/>
        <v>0</v>
      </c>
      <c r="BF159" s="140">
        <f t="shared" si="24"/>
        <v>0</v>
      </c>
      <c r="BG159" s="140">
        <f t="shared" si="25"/>
        <v>0</v>
      </c>
      <c r="BH159" s="140">
        <f t="shared" si="26"/>
        <v>0</v>
      </c>
      <c r="BI159" s="140">
        <f t="shared" si="27"/>
        <v>0</v>
      </c>
      <c r="BJ159" s="2" t="s">
        <v>113</v>
      </c>
      <c r="BK159" s="141">
        <f t="shared" si="28"/>
        <v>0</v>
      </c>
      <c r="BL159" s="2" t="s">
        <v>112</v>
      </c>
      <c r="BM159" s="139" t="s">
        <v>284</v>
      </c>
    </row>
    <row r="160" spans="2:65" s="241" customFormat="1" ht="33" customHeight="1">
      <c r="B160" s="127"/>
      <c r="C160" s="142">
        <v>34</v>
      </c>
      <c r="D160" s="142" t="s">
        <v>176</v>
      </c>
      <c r="E160" s="143" t="s">
        <v>286</v>
      </c>
      <c r="F160" s="144" t="s">
        <v>287</v>
      </c>
      <c r="G160" s="145" t="s">
        <v>251</v>
      </c>
      <c r="H160" s="146">
        <v>3</v>
      </c>
      <c r="I160" s="147">
        <v>0</v>
      </c>
      <c r="J160" s="133">
        <f t="shared" si="29"/>
        <v>0</v>
      </c>
      <c r="K160" s="148"/>
      <c r="L160" s="149"/>
      <c r="M160" s="150" t="s">
        <v>1</v>
      </c>
      <c r="N160" s="151" t="s">
        <v>33</v>
      </c>
      <c r="O160" s="137">
        <v>0</v>
      </c>
      <c r="P160" s="137">
        <f t="shared" si="20"/>
        <v>0</v>
      </c>
      <c r="Q160" s="137">
        <v>3.6999999999999999E-4</v>
      </c>
      <c r="R160" s="137">
        <f t="shared" si="21"/>
        <v>1.1099999999999999E-3</v>
      </c>
      <c r="S160" s="137">
        <v>0</v>
      </c>
      <c r="T160" s="138">
        <f t="shared" si="22"/>
        <v>0</v>
      </c>
      <c r="AR160" s="139" t="s">
        <v>139</v>
      </c>
      <c r="AT160" s="139" t="s">
        <v>176</v>
      </c>
      <c r="AU160" s="139" t="s">
        <v>113</v>
      </c>
      <c r="AY160" s="2" t="s">
        <v>106</v>
      </c>
      <c r="BE160" s="140">
        <f t="shared" si="23"/>
        <v>0</v>
      </c>
      <c r="BF160" s="140">
        <f t="shared" si="24"/>
        <v>0</v>
      </c>
      <c r="BG160" s="140">
        <f t="shared" si="25"/>
        <v>0</v>
      </c>
      <c r="BH160" s="140">
        <f t="shared" si="26"/>
        <v>0</v>
      </c>
      <c r="BI160" s="140">
        <f t="shared" si="27"/>
        <v>0</v>
      </c>
      <c r="BJ160" s="2" t="s">
        <v>113</v>
      </c>
      <c r="BK160" s="141">
        <f t="shared" si="28"/>
        <v>0</v>
      </c>
      <c r="BL160" s="2" t="s">
        <v>112</v>
      </c>
      <c r="BM160" s="139" t="s">
        <v>288</v>
      </c>
    </row>
    <row r="161" spans="2:65" s="241" customFormat="1" ht="16.5" customHeight="1">
      <c r="B161" s="127"/>
      <c r="C161" s="128">
        <v>35</v>
      </c>
      <c r="D161" s="128" t="s">
        <v>108</v>
      </c>
      <c r="E161" s="129" t="s">
        <v>290</v>
      </c>
      <c r="F161" s="130" t="s">
        <v>291</v>
      </c>
      <c r="G161" s="131" t="s">
        <v>251</v>
      </c>
      <c r="H161" s="132">
        <v>3</v>
      </c>
      <c r="I161" s="133">
        <v>0</v>
      </c>
      <c r="J161" s="133">
        <f t="shared" si="29"/>
        <v>0</v>
      </c>
      <c r="K161" s="134"/>
      <c r="L161" s="14"/>
      <c r="M161" s="135" t="s">
        <v>1</v>
      </c>
      <c r="N161" s="136" t="s">
        <v>33</v>
      </c>
      <c r="O161" s="137">
        <v>0.32579999999999998</v>
      </c>
      <c r="P161" s="137">
        <f t="shared" si="20"/>
        <v>0.97739999999999994</v>
      </c>
      <c r="Q161" s="137">
        <v>2.0000000000000002E-5</v>
      </c>
      <c r="R161" s="137">
        <f t="shared" si="21"/>
        <v>6.0000000000000008E-5</v>
      </c>
      <c r="S161" s="137">
        <v>0</v>
      </c>
      <c r="T161" s="138">
        <f t="shared" si="22"/>
        <v>0</v>
      </c>
      <c r="AR161" s="139" t="s">
        <v>112</v>
      </c>
      <c r="AT161" s="139" t="s">
        <v>108</v>
      </c>
      <c r="AU161" s="139" t="s">
        <v>113</v>
      </c>
      <c r="AY161" s="2" t="s">
        <v>106</v>
      </c>
      <c r="BE161" s="140">
        <f t="shared" si="23"/>
        <v>0</v>
      </c>
      <c r="BF161" s="140">
        <f t="shared" si="24"/>
        <v>0</v>
      </c>
      <c r="BG161" s="140">
        <f t="shared" si="25"/>
        <v>0</v>
      </c>
      <c r="BH161" s="140">
        <f t="shared" si="26"/>
        <v>0</v>
      </c>
      <c r="BI161" s="140">
        <f t="shared" si="27"/>
        <v>0</v>
      </c>
      <c r="BJ161" s="2" t="s">
        <v>113</v>
      </c>
      <c r="BK161" s="141">
        <f t="shared" si="28"/>
        <v>0</v>
      </c>
      <c r="BL161" s="2" t="s">
        <v>112</v>
      </c>
      <c r="BM161" s="139" t="s">
        <v>292</v>
      </c>
    </row>
    <row r="162" spans="2:65" s="241" customFormat="1" ht="24.3" customHeight="1">
      <c r="B162" s="127"/>
      <c r="C162" s="142">
        <v>36</v>
      </c>
      <c r="D162" s="142" t="s">
        <v>176</v>
      </c>
      <c r="E162" s="143" t="s">
        <v>294</v>
      </c>
      <c r="F162" s="144" t="s">
        <v>295</v>
      </c>
      <c r="G162" s="145" t="s">
        <v>251</v>
      </c>
      <c r="H162" s="146">
        <v>3</v>
      </c>
      <c r="I162" s="147">
        <v>0</v>
      </c>
      <c r="J162" s="133">
        <f t="shared" si="29"/>
        <v>0</v>
      </c>
      <c r="K162" s="148"/>
      <c r="L162" s="149"/>
      <c r="M162" s="150" t="s">
        <v>1</v>
      </c>
      <c r="N162" s="151" t="s">
        <v>33</v>
      </c>
      <c r="O162" s="137">
        <v>0</v>
      </c>
      <c r="P162" s="137">
        <f t="shared" si="20"/>
        <v>0</v>
      </c>
      <c r="Q162" s="137">
        <v>4.8000000000000001E-2</v>
      </c>
      <c r="R162" s="137">
        <f t="shared" si="21"/>
        <v>0.14400000000000002</v>
      </c>
      <c r="S162" s="137">
        <v>0</v>
      </c>
      <c r="T162" s="138">
        <f t="shared" si="22"/>
        <v>0</v>
      </c>
      <c r="AR162" s="139" t="s">
        <v>139</v>
      </c>
      <c r="AT162" s="139" t="s">
        <v>176</v>
      </c>
      <c r="AU162" s="139" t="s">
        <v>113</v>
      </c>
      <c r="AY162" s="2" t="s">
        <v>106</v>
      </c>
      <c r="BE162" s="140">
        <f t="shared" si="23"/>
        <v>0</v>
      </c>
      <c r="BF162" s="140">
        <f t="shared" si="24"/>
        <v>0</v>
      </c>
      <c r="BG162" s="140">
        <f t="shared" si="25"/>
        <v>0</v>
      </c>
      <c r="BH162" s="140">
        <f t="shared" si="26"/>
        <v>0</v>
      </c>
      <c r="BI162" s="140">
        <f t="shared" si="27"/>
        <v>0</v>
      </c>
      <c r="BJ162" s="2" t="s">
        <v>113</v>
      </c>
      <c r="BK162" s="141">
        <f t="shared" si="28"/>
        <v>0</v>
      </c>
      <c r="BL162" s="2" t="s">
        <v>112</v>
      </c>
      <c r="BM162" s="139" t="s">
        <v>296</v>
      </c>
    </row>
    <row r="163" spans="2:65" s="241" customFormat="1" ht="24.3" customHeight="1">
      <c r="B163" s="127"/>
      <c r="C163" s="128">
        <v>37</v>
      </c>
      <c r="D163" s="128" t="s">
        <v>108</v>
      </c>
      <c r="E163" s="129" t="s">
        <v>306</v>
      </c>
      <c r="F163" s="130" t="s">
        <v>307</v>
      </c>
      <c r="G163" s="131" t="s">
        <v>251</v>
      </c>
      <c r="H163" s="132">
        <v>5</v>
      </c>
      <c r="I163" s="133">
        <v>0</v>
      </c>
      <c r="J163" s="133">
        <f t="shared" si="29"/>
        <v>0</v>
      </c>
      <c r="K163" s="134"/>
      <c r="L163" s="14"/>
      <c r="M163" s="135" t="s">
        <v>1</v>
      </c>
      <c r="N163" s="136" t="s">
        <v>33</v>
      </c>
      <c r="O163" s="137">
        <v>3.6120000000000001</v>
      </c>
      <c r="P163" s="137">
        <f t="shared" si="20"/>
        <v>18.060000000000002</v>
      </c>
      <c r="Q163" s="137">
        <v>0.41064000000000001</v>
      </c>
      <c r="R163" s="137">
        <f t="shared" si="21"/>
        <v>2.0531999999999999</v>
      </c>
      <c r="S163" s="137">
        <v>0</v>
      </c>
      <c r="T163" s="138">
        <f t="shared" si="22"/>
        <v>0</v>
      </c>
      <c r="AR163" s="139" t="s">
        <v>112</v>
      </c>
      <c r="AT163" s="139" t="s">
        <v>108</v>
      </c>
      <c r="AU163" s="139" t="s">
        <v>113</v>
      </c>
      <c r="AY163" s="2" t="s">
        <v>106</v>
      </c>
      <c r="BE163" s="140">
        <f t="shared" si="23"/>
        <v>0</v>
      </c>
      <c r="BF163" s="140">
        <f t="shared" si="24"/>
        <v>0</v>
      </c>
      <c r="BG163" s="140">
        <f t="shared" si="25"/>
        <v>0</v>
      </c>
      <c r="BH163" s="140">
        <f t="shared" si="26"/>
        <v>0</v>
      </c>
      <c r="BI163" s="140">
        <f t="shared" si="27"/>
        <v>0</v>
      </c>
      <c r="BJ163" s="2" t="s">
        <v>113</v>
      </c>
      <c r="BK163" s="141">
        <f t="shared" si="28"/>
        <v>0</v>
      </c>
      <c r="BL163" s="2" t="s">
        <v>112</v>
      </c>
      <c r="BM163" s="139" t="s">
        <v>308</v>
      </c>
    </row>
    <row r="164" spans="2:65" s="115" customFormat="1" ht="22.95" customHeight="1">
      <c r="B164" s="116"/>
      <c r="D164" s="117" t="s">
        <v>66</v>
      </c>
      <c r="E164" s="125" t="s">
        <v>143</v>
      </c>
      <c r="F164" s="125" t="s">
        <v>309</v>
      </c>
      <c r="J164" s="126">
        <f>BK164</f>
        <v>0</v>
      </c>
      <c r="L164" s="116"/>
      <c r="M164" s="120"/>
      <c r="P164" s="121">
        <f>SUM(P165:P174)</f>
        <v>445.11643799999996</v>
      </c>
      <c r="R164" s="121">
        <f>SUM(R165:R174)</f>
        <v>80.237889999999993</v>
      </c>
      <c r="T164" s="122">
        <f>SUM(T165:T174)</f>
        <v>0</v>
      </c>
      <c r="AR164" s="117" t="s">
        <v>74</v>
      </c>
      <c r="AT164" s="123" t="s">
        <v>66</v>
      </c>
      <c r="AU164" s="123" t="s">
        <v>74</v>
      </c>
      <c r="AY164" s="117" t="s">
        <v>106</v>
      </c>
      <c r="BK164" s="124">
        <f>SUM(BK165:BK174)</f>
        <v>0</v>
      </c>
    </row>
    <row r="165" spans="2:65" s="241" customFormat="1" ht="33" customHeight="1">
      <c r="B165" s="127"/>
      <c r="C165" s="128">
        <v>38</v>
      </c>
      <c r="D165" s="128" t="s">
        <v>108</v>
      </c>
      <c r="E165" s="129" t="s">
        <v>319</v>
      </c>
      <c r="F165" s="130" t="s">
        <v>320</v>
      </c>
      <c r="G165" s="131" t="s">
        <v>124</v>
      </c>
      <c r="H165" s="132">
        <v>85</v>
      </c>
      <c r="I165" s="133">
        <v>0</v>
      </c>
      <c r="J165" s="133">
        <f>ROUND(I165*H165,2)</f>
        <v>0</v>
      </c>
      <c r="K165" s="134"/>
      <c r="L165" s="14"/>
      <c r="M165" s="135" t="s">
        <v>1</v>
      </c>
      <c r="N165" s="136" t="s">
        <v>33</v>
      </c>
      <c r="O165" s="137">
        <v>0.27</v>
      </c>
      <c r="P165" s="137">
        <f t="shared" ref="P165:P174" si="30">O165*H165</f>
        <v>22.950000000000003</v>
      </c>
      <c r="Q165" s="137">
        <v>0.15112999999999999</v>
      </c>
      <c r="R165" s="137">
        <f t="shared" ref="R165:R174" si="31">Q165*H165</f>
        <v>12.846049999999998</v>
      </c>
      <c r="S165" s="137">
        <v>0</v>
      </c>
      <c r="T165" s="138">
        <f t="shared" ref="T165:T174" si="32">S165*H165</f>
        <v>0</v>
      </c>
      <c r="AR165" s="139" t="s">
        <v>112</v>
      </c>
      <c r="AT165" s="139" t="s">
        <v>108</v>
      </c>
      <c r="AU165" s="139" t="s">
        <v>113</v>
      </c>
      <c r="AY165" s="2" t="s">
        <v>106</v>
      </c>
      <c r="BE165" s="140">
        <f t="shared" ref="BE165:BE174" si="33">IF(N165="základná",J165,0)</f>
        <v>0</v>
      </c>
      <c r="BF165" s="140">
        <f t="shared" ref="BF165:BF174" si="34">IF(N165="znížená",J165,0)</f>
        <v>0</v>
      </c>
      <c r="BG165" s="140">
        <f t="shared" ref="BG165:BG174" si="35">IF(N165="zákl. prenesená",J165,0)</f>
        <v>0</v>
      </c>
      <c r="BH165" s="140">
        <f t="shared" ref="BH165:BH174" si="36">IF(N165="zníž. prenesená",J165,0)</f>
        <v>0</v>
      </c>
      <c r="BI165" s="140">
        <f t="shared" ref="BI165:BI174" si="37">IF(N165="nulová",J165,0)</f>
        <v>0</v>
      </c>
      <c r="BJ165" s="2" t="s">
        <v>113</v>
      </c>
      <c r="BK165" s="141">
        <f t="shared" ref="BK165:BK174" si="38">ROUND(I165*H165,3)</f>
        <v>0</v>
      </c>
      <c r="BL165" s="2" t="s">
        <v>112</v>
      </c>
      <c r="BM165" s="139" t="s">
        <v>321</v>
      </c>
    </row>
    <row r="166" spans="2:65" s="241" customFormat="1" ht="16.5" customHeight="1">
      <c r="B166" s="127"/>
      <c r="C166" s="142">
        <v>39</v>
      </c>
      <c r="D166" s="142" t="s">
        <v>176</v>
      </c>
      <c r="E166" s="143" t="s">
        <v>323</v>
      </c>
      <c r="F166" s="144" t="s">
        <v>324</v>
      </c>
      <c r="G166" s="145" t="s">
        <v>251</v>
      </c>
      <c r="H166" s="146">
        <v>85.85</v>
      </c>
      <c r="I166" s="147">
        <v>0</v>
      </c>
      <c r="J166" s="133">
        <f t="shared" ref="J166:J174" si="39">ROUND(I166*H166,2)</f>
        <v>0</v>
      </c>
      <c r="K166" s="148"/>
      <c r="L166" s="149"/>
      <c r="M166" s="150" t="s">
        <v>1</v>
      </c>
      <c r="N166" s="151" t="s">
        <v>33</v>
      </c>
      <c r="O166" s="137">
        <v>0</v>
      </c>
      <c r="P166" s="137">
        <f t="shared" si="30"/>
        <v>0</v>
      </c>
      <c r="Q166" s="137">
        <v>8.5000000000000006E-2</v>
      </c>
      <c r="R166" s="137">
        <f t="shared" si="31"/>
        <v>7.29725</v>
      </c>
      <c r="S166" s="137">
        <v>0</v>
      </c>
      <c r="T166" s="138">
        <f t="shared" si="32"/>
        <v>0</v>
      </c>
      <c r="AR166" s="139" t="s">
        <v>139</v>
      </c>
      <c r="AT166" s="139" t="s">
        <v>176</v>
      </c>
      <c r="AU166" s="139" t="s">
        <v>113</v>
      </c>
      <c r="AY166" s="2" t="s">
        <v>106</v>
      </c>
      <c r="BE166" s="140">
        <f t="shared" si="33"/>
        <v>0</v>
      </c>
      <c r="BF166" s="140">
        <f t="shared" si="34"/>
        <v>0</v>
      </c>
      <c r="BG166" s="140">
        <f t="shared" si="35"/>
        <v>0</v>
      </c>
      <c r="BH166" s="140">
        <f t="shared" si="36"/>
        <v>0</v>
      </c>
      <c r="BI166" s="140">
        <f t="shared" si="37"/>
        <v>0</v>
      </c>
      <c r="BJ166" s="2" t="s">
        <v>113</v>
      </c>
      <c r="BK166" s="141">
        <f t="shared" si="38"/>
        <v>0</v>
      </c>
      <c r="BL166" s="2" t="s">
        <v>112</v>
      </c>
      <c r="BM166" s="139" t="s">
        <v>325</v>
      </c>
    </row>
    <row r="167" spans="2:65" s="241" customFormat="1" ht="37.950000000000003" customHeight="1">
      <c r="B167" s="127"/>
      <c r="C167" s="128">
        <v>40</v>
      </c>
      <c r="D167" s="128" t="s">
        <v>108</v>
      </c>
      <c r="E167" s="129" t="s">
        <v>582</v>
      </c>
      <c r="F167" s="130" t="s">
        <v>583</v>
      </c>
      <c r="G167" s="131" t="s">
        <v>124</v>
      </c>
      <c r="H167" s="132">
        <v>23</v>
      </c>
      <c r="I167" s="133">
        <v>0</v>
      </c>
      <c r="J167" s="133">
        <f t="shared" si="39"/>
        <v>0</v>
      </c>
      <c r="K167" s="134"/>
      <c r="L167" s="14"/>
      <c r="M167" s="135" t="s">
        <v>1</v>
      </c>
      <c r="N167" s="136" t="s">
        <v>33</v>
      </c>
      <c r="O167" s="137">
        <v>0.13200000000000001</v>
      </c>
      <c r="P167" s="137">
        <f t="shared" si="30"/>
        <v>3.036</v>
      </c>
      <c r="Q167" s="137">
        <v>9.8530000000000006E-2</v>
      </c>
      <c r="R167" s="137">
        <f t="shared" si="31"/>
        <v>2.2661899999999999</v>
      </c>
      <c r="S167" s="137">
        <v>0</v>
      </c>
      <c r="T167" s="138">
        <f t="shared" si="32"/>
        <v>0</v>
      </c>
      <c r="AR167" s="139" t="s">
        <v>112</v>
      </c>
      <c r="AT167" s="139" t="s">
        <v>108</v>
      </c>
      <c r="AU167" s="139" t="s">
        <v>113</v>
      </c>
      <c r="AY167" s="2" t="s">
        <v>106</v>
      </c>
      <c r="BE167" s="140">
        <f t="shared" si="33"/>
        <v>0</v>
      </c>
      <c r="BF167" s="140">
        <f t="shared" si="34"/>
        <v>0</v>
      </c>
      <c r="BG167" s="140">
        <f t="shared" si="35"/>
        <v>0</v>
      </c>
      <c r="BH167" s="140">
        <f t="shared" si="36"/>
        <v>0</v>
      </c>
      <c r="BI167" s="140">
        <f t="shared" si="37"/>
        <v>0</v>
      </c>
      <c r="BJ167" s="2" t="s">
        <v>113</v>
      </c>
      <c r="BK167" s="141">
        <f t="shared" si="38"/>
        <v>0</v>
      </c>
      <c r="BL167" s="2" t="s">
        <v>112</v>
      </c>
      <c r="BM167" s="139" t="s">
        <v>584</v>
      </c>
    </row>
    <row r="168" spans="2:65" s="241" customFormat="1" ht="21.75" customHeight="1">
      <c r="B168" s="127"/>
      <c r="C168" s="142">
        <v>41</v>
      </c>
      <c r="D168" s="142" t="s">
        <v>176</v>
      </c>
      <c r="E168" s="143" t="s">
        <v>585</v>
      </c>
      <c r="F168" s="144" t="s">
        <v>586</v>
      </c>
      <c r="G168" s="145" t="s">
        <v>251</v>
      </c>
      <c r="H168" s="146">
        <v>23</v>
      </c>
      <c r="I168" s="147">
        <v>0</v>
      </c>
      <c r="J168" s="133">
        <f t="shared" si="39"/>
        <v>0</v>
      </c>
      <c r="K168" s="148"/>
      <c r="L168" s="149"/>
      <c r="M168" s="150" t="s">
        <v>1</v>
      </c>
      <c r="N168" s="151" t="s">
        <v>33</v>
      </c>
      <c r="O168" s="137">
        <v>0</v>
      </c>
      <c r="P168" s="137">
        <f t="shared" si="30"/>
        <v>0</v>
      </c>
      <c r="Q168" s="137">
        <v>2.3E-2</v>
      </c>
      <c r="R168" s="137">
        <f t="shared" si="31"/>
        <v>0.52900000000000003</v>
      </c>
      <c r="S168" s="137">
        <v>0</v>
      </c>
      <c r="T168" s="138">
        <f t="shared" si="32"/>
        <v>0</v>
      </c>
      <c r="AR168" s="139" t="s">
        <v>139</v>
      </c>
      <c r="AT168" s="139" t="s">
        <v>176</v>
      </c>
      <c r="AU168" s="139" t="s">
        <v>113</v>
      </c>
      <c r="AY168" s="2" t="s">
        <v>106</v>
      </c>
      <c r="BE168" s="140">
        <f t="shared" si="33"/>
        <v>0</v>
      </c>
      <c r="BF168" s="140">
        <f t="shared" si="34"/>
        <v>0</v>
      </c>
      <c r="BG168" s="140">
        <f t="shared" si="35"/>
        <v>0</v>
      </c>
      <c r="BH168" s="140">
        <f t="shared" si="36"/>
        <v>0</v>
      </c>
      <c r="BI168" s="140">
        <f t="shared" si="37"/>
        <v>0</v>
      </c>
      <c r="BJ168" s="2" t="s">
        <v>113</v>
      </c>
      <c r="BK168" s="141">
        <f t="shared" si="38"/>
        <v>0</v>
      </c>
      <c r="BL168" s="2" t="s">
        <v>112</v>
      </c>
      <c r="BM168" s="139" t="s">
        <v>587</v>
      </c>
    </row>
    <row r="169" spans="2:65" s="241" customFormat="1" ht="33" customHeight="1">
      <c r="B169" s="127"/>
      <c r="C169" s="128">
        <v>42</v>
      </c>
      <c r="D169" s="128" t="s">
        <v>108</v>
      </c>
      <c r="E169" s="129" t="s">
        <v>588</v>
      </c>
      <c r="F169" s="130" t="s">
        <v>589</v>
      </c>
      <c r="G169" s="131" t="s">
        <v>124</v>
      </c>
      <c r="H169" s="132">
        <v>243</v>
      </c>
      <c r="I169" s="133">
        <v>0</v>
      </c>
      <c r="J169" s="133">
        <f t="shared" si="39"/>
        <v>0</v>
      </c>
      <c r="K169" s="134"/>
      <c r="L169" s="14"/>
      <c r="M169" s="135" t="s">
        <v>1</v>
      </c>
      <c r="N169" s="136" t="s">
        <v>33</v>
      </c>
      <c r="O169" s="137">
        <v>0.71699999999999997</v>
      </c>
      <c r="P169" s="137">
        <f t="shared" si="30"/>
        <v>174.23099999999999</v>
      </c>
      <c r="Q169" s="137">
        <v>0.17015</v>
      </c>
      <c r="R169" s="137">
        <f t="shared" si="31"/>
        <v>41.346449999999997</v>
      </c>
      <c r="S169" s="137">
        <v>0</v>
      </c>
      <c r="T169" s="138">
        <f t="shared" si="32"/>
        <v>0</v>
      </c>
      <c r="AR169" s="139" t="s">
        <v>112</v>
      </c>
      <c r="AT169" s="139" t="s">
        <v>108</v>
      </c>
      <c r="AU169" s="139" t="s">
        <v>113</v>
      </c>
      <c r="AY169" s="2" t="s">
        <v>106</v>
      </c>
      <c r="BE169" s="140">
        <f t="shared" si="33"/>
        <v>0</v>
      </c>
      <c r="BF169" s="140">
        <f t="shared" si="34"/>
        <v>0</v>
      </c>
      <c r="BG169" s="140">
        <f t="shared" si="35"/>
        <v>0</v>
      </c>
      <c r="BH169" s="140">
        <f t="shared" si="36"/>
        <v>0</v>
      </c>
      <c r="BI169" s="140">
        <f t="shared" si="37"/>
        <v>0</v>
      </c>
      <c r="BJ169" s="2" t="s">
        <v>113</v>
      </c>
      <c r="BK169" s="141">
        <f t="shared" si="38"/>
        <v>0</v>
      </c>
      <c r="BL169" s="2" t="s">
        <v>112</v>
      </c>
      <c r="BM169" s="139" t="s">
        <v>590</v>
      </c>
    </row>
    <row r="170" spans="2:65" s="241" customFormat="1" ht="24.3" customHeight="1">
      <c r="B170" s="127"/>
      <c r="C170" s="142">
        <v>43</v>
      </c>
      <c r="D170" s="142" t="s">
        <v>176</v>
      </c>
      <c r="E170" s="143" t="s">
        <v>591</v>
      </c>
      <c r="F170" s="144" t="s">
        <v>592</v>
      </c>
      <c r="G170" s="145" t="s">
        <v>251</v>
      </c>
      <c r="H170" s="146">
        <v>245.43</v>
      </c>
      <c r="I170" s="147">
        <v>0</v>
      </c>
      <c r="J170" s="133">
        <f t="shared" si="39"/>
        <v>0</v>
      </c>
      <c r="K170" s="148"/>
      <c r="L170" s="149"/>
      <c r="M170" s="150" t="s">
        <v>1</v>
      </c>
      <c r="N170" s="151" t="s">
        <v>33</v>
      </c>
      <c r="O170" s="137">
        <v>0</v>
      </c>
      <c r="P170" s="137">
        <f t="shared" si="30"/>
        <v>0</v>
      </c>
      <c r="Q170" s="137">
        <v>6.5000000000000002E-2</v>
      </c>
      <c r="R170" s="137">
        <f t="shared" si="31"/>
        <v>15.952950000000001</v>
      </c>
      <c r="S170" s="137">
        <v>0</v>
      </c>
      <c r="T170" s="138">
        <f t="shared" si="32"/>
        <v>0</v>
      </c>
      <c r="AR170" s="139" t="s">
        <v>139</v>
      </c>
      <c r="AT170" s="139" t="s">
        <v>176</v>
      </c>
      <c r="AU170" s="139" t="s">
        <v>113</v>
      </c>
      <c r="AY170" s="2" t="s">
        <v>106</v>
      </c>
      <c r="BE170" s="140">
        <f t="shared" si="33"/>
        <v>0</v>
      </c>
      <c r="BF170" s="140">
        <f t="shared" si="34"/>
        <v>0</v>
      </c>
      <c r="BG170" s="140">
        <f t="shared" si="35"/>
        <v>0</v>
      </c>
      <c r="BH170" s="140">
        <f t="shared" si="36"/>
        <v>0</v>
      </c>
      <c r="BI170" s="140">
        <f t="shared" si="37"/>
        <v>0</v>
      </c>
      <c r="BJ170" s="2" t="s">
        <v>113</v>
      </c>
      <c r="BK170" s="141">
        <f t="shared" si="38"/>
        <v>0</v>
      </c>
      <c r="BL170" s="2" t="s">
        <v>112</v>
      </c>
      <c r="BM170" s="139" t="s">
        <v>593</v>
      </c>
    </row>
    <row r="171" spans="2:65" s="241" customFormat="1" ht="24.3" customHeight="1">
      <c r="B171" s="127"/>
      <c r="C171" s="128">
        <v>44</v>
      </c>
      <c r="D171" s="128" t="s">
        <v>108</v>
      </c>
      <c r="E171" s="129" t="s">
        <v>327</v>
      </c>
      <c r="F171" s="130" t="s">
        <v>328</v>
      </c>
      <c r="G171" s="131" t="s">
        <v>124</v>
      </c>
      <c r="H171" s="132">
        <v>12</v>
      </c>
      <c r="I171" s="133">
        <v>0</v>
      </c>
      <c r="J171" s="133">
        <f t="shared" si="39"/>
        <v>0</v>
      </c>
      <c r="K171" s="134"/>
      <c r="L171" s="14"/>
      <c r="M171" s="135" t="s">
        <v>1</v>
      </c>
      <c r="N171" s="136" t="s">
        <v>33</v>
      </c>
      <c r="O171" s="137">
        <v>0.29499999999999998</v>
      </c>
      <c r="P171" s="137">
        <f t="shared" si="30"/>
        <v>3.54</v>
      </c>
      <c r="Q171" s="137">
        <v>0</v>
      </c>
      <c r="R171" s="137">
        <f t="shared" si="31"/>
        <v>0</v>
      </c>
      <c r="S171" s="137">
        <v>0</v>
      </c>
      <c r="T171" s="138">
        <f t="shared" si="32"/>
        <v>0</v>
      </c>
      <c r="AR171" s="139" t="s">
        <v>112</v>
      </c>
      <c r="AT171" s="139" t="s">
        <v>108</v>
      </c>
      <c r="AU171" s="139" t="s">
        <v>113</v>
      </c>
      <c r="AY171" s="2" t="s">
        <v>106</v>
      </c>
      <c r="BE171" s="140">
        <f t="shared" si="33"/>
        <v>0</v>
      </c>
      <c r="BF171" s="140">
        <f t="shared" si="34"/>
        <v>0</v>
      </c>
      <c r="BG171" s="140">
        <f t="shared" si="35"/>
        <v>0</v>
      </c>
      <c r="BH171" s="140">
        <f t="shared" si="36"/>
        <v>0</v>
      </c>
      <c r="BI171" s="140">
        <f t="shared" si="37"/>
        <v>0</v>
      </c>
      <c r="BJ171" s="2" t="s">
        <v>113</v>
      </c>
      <c r="BK171" s="141">
        <f t="shared" si="38"/>
        <v>0</v>
      </c>
      <c r="BL171" s="2" t="s">
        <v>112</v>
      </c>
      <c r="BM171" s="139" t="s">
        <v>329</v>
      </c>
    </row>
    <row r="172" spans="2:65" s="241" customFormat="1" ht="24.3" customHeight="1">
      <c r="B172" s="127"/>
      <c r="C172" s="128">
        <v>45</v>
      </c>
      <c r="D172" s="128" t="s">
        <v>108</v>
      </c>
      <c r="E172" s="129" t="s">
        <v>339</v>
      </c>
      <c r="F172" s="130" t="s">
        <v>340</v>
      </c>
      <c r="G172" s="131" t="s">
        <v>191</v>
      </c>
      <c r="H172" s="132">
        <v>269.97699999999998</v>
      </c>
      <c r="I172" s="133">
        <v>0</v>
      </c>
      <c r="J172" s="133">
        <f t="shared" si="39"/>
        <v>0</v>
      </c>
      <c r="K172" s="134"/>
      <c r="L172" s="14"/>
      <c r="M172" s="135" t="s">
        <v>1</v>
      </c>
      <c r="N172" s="136" t="s">
        <v>33</v>
      </c>
      <c r="O172" s="137">
        <v>3.1E-2</v>
      </c>
      <c r="P172" s="137">
        <f t="shared" si="30"/>
        <v>8.3692869999999999</v>
      </c>
      <c r="Q172" s="137">
        <v>0</v>
      </c>
      <c r="R172" s="137">
        <f t="shared" si="31"/>
        <v>0</v>
      </c>
      <c r="S172" s="137">
        <v>0</v>
      </c>
      <c r="T172" s="138">
        <f t="shared" si="32"/>
        <v>0</v>
      </c>
      <c r="AR172" s="139" t="s">
        <v>112</v>
      </c>
      <c r="AT172" s="139" t="s">
        <v>108</v>
      </c>
      <c r="AU172" s="139" t="s">
        <v>113</v>
      </c>
      <c r="AY172" s="2" t="s">
        <v>106</v>
      </c>
      <c r="BE172" s="140">
        <f t="shared" si="33"/>
        <v>0</v>
      </c>
      <c r="BF172" s="140">
        <f t="shared" si="34"/>
        <v>0</v>
      </c>
      <c r="BG172" s="140">
        <f t="shared" si="35"/>
        <v>0</v>
      </c>
      <c r="BH172" s="140">
        <f t="shared" si="36"/>
        <v>0</v>
      </c>
      <c r="BI172" s="140">
        <f t="shared" si="37"/>
        <v>0</v>
      </c>
      <c r="BJ172" s="2" t="s">
        <v>113</v>
      </c>
      <c r="BK172" s="141">
        <f t="shared" si="38"/>
        <v>0</v>
      </c>
      <c r="BL172" s="2" t="s">
        <v>112</v>
      </c>
      <c r="BM172" s="139" t="s">
        <v>508</v>
      </c>
    </row>
    <row r="173" spans="2:65" s="241" customFormat="1" ht="24.3" customHeight="1">
      <c r="B173" s="127"/>
      <c r="C173" s="128">
        <v>46</v>
      </c>
      <c r="D173" s="128" t="s">
        <v>108</v>
      </c>
      <c r="E173" s="129" t="s">
        <v>343</v>
      </c>
      <c r="F173" s="130" t="s">
        <v>344</v>
      </c>
      <c r="G173" s="131" t="s">
        <v>191</v>
      </c>
      <c r="H173" s="132">
        <v>5129.5630000000001</v>
      </c>
      <c r="I173" s="133">
        <v>0</v>
      </c>
      <c r="J173" s="133">
        <f t="shared" si="39"/>
        <v>0</v>
      </c>
      <c r="K173" s="134"/>
      <c r="L173" s="14"/>
      <c r="M173" s="135" t="s">
        <v>1</v>
      </c>
      <c r="N173" s="136" t="s">
        <v>33</v>
      </c>
      <c r="O173" s="137">
        <v>6.0000000000000001E-3</v>
      </c>
      <c r="P173" s="137">
        <f t="shared" si="30"/>
        <v>30.777378000000002</v>
      </c>
      <c r="Q173" s="137">
        <v>0</v>
      </c>
      <c r="R173" s="137">
        <f t="shared" si="31"/>
        <v>0</v>
      </c>
      <c r="S173" s="137">
        <v>0</v>
      </c>
      <c r="T173" s="138">
        <f t="shared" si="32"/>
        <v>0</v>
      </c>
      <c r="AR173" s="139" t="s">
        <v>112</v>
      </c>
      <c r="AT173" s="139" t="s">
        <v>108</v>
      </c>
      <c r="AU173" s="139" t="s">
        <v>113</v>
      </c>
      <c r="AY173" s="2" t="s">
        <v>106</v>
      </c>
      <c r="BE173" s="140">
        <f t="shared" si="33"/>
        <v>0</v>
      </c>
      <c r="BF173" s="140">
        <f t="shared" si="34"/>
        <v>0</v>
      </c>
      <c r="BG173" s="140">
        <f t="shared" si="35"/>
        <v>0</v>
      </c>
      <c r="BH173" s="140">
        <f t="shared" si="36"/>
        <v>0</v>
      </c>
      <c r="BI173" s="140">
        <f t="shared" si="37"/>
        <v>0</v>
      </c>
      <c r="BJ173" s="2" t="s">
        <v>113</v>
      </c>
      <c r="BK173" s="141">
        <f t="shared" si="38"/>
        <v>0</v>
      </c>
      <c r="BL173" s="2" t="s">
        <v>112</v>
      </c>
      <c r="BM173" s="139" t="s">
        <v>509</v>
      </c>
    </row>
    <row r="174" spans="2:65" s="241" customFormat="1" ht="16.5" customHeight="1">
      <c r="B174" s="127"/>
      <c r="C174" s="128">
        <v>47</v>
      </c>
      <c r="D174" s="128" t="s">
        <v>108</v>
      </c>
      <c r="E174" s="129" t="s">
        <v>351</v>
      </c>
      <c r="F174" s="130" t="s">
        <v>352</v>
      </c>
      <c r="G174" s="131" t="s">
        <v>191</v>
      </c>
      <c r="H174" s="132">
        <v>269.97699999999998</v>
      </c>
      <c r="I174" s="133">
        <v>0</v>
      </c>
      <c r="J174" s="133">
        <f t="shared" si="39"/>
        <v>0</v>
      </c>
      <c r="K174" s="134"/>
      <c r="L174" s="14"/>
      <c r="M174" s="135" t="s">
        <v>1</v>
      </c>
      <c r="N174" s="136" t="s">
        <v>33</v>
      </c>
      <c r="O174" s="137">
        <v>0.749</v>
      </c>
      <c r="P174" s="137">
        <f t="shared" si="30"/>
        <v>202.21277299999997</v>
      </c>
      <c r="Q174" s="137">
        <v>0</v>
      </c>
      <c r="R174" s="137">
        <f t="shared" si="31"/>
        <v>0</v>
      </c>
      <c r="S174" s="137">
        <v>0</v>
      </c>
      <c r="T174" s="138">
        <f t="shared" si="32"/>
        <v>0</v>
      </c>
      <c r="AR174" s="139" t="s">
        <v>112</v>
      </c>
      <c r="AT174" s="139" t="s">
        <v>108</v>
      </c>
      <c r="AU174" s="139" t="s">
        <v>113</v>
      </c>
      <c r="AY174" s="2" t="s">
        <v>106</v>
      </c>
      <c r="BE174" s="140">
        <f t="shared" si="33"/>
        <v>0</v>
      </c>
      <c r="BF174" s="140">
        <f t="shared" si="34"/>
        <v>0</v>
      </c>
      <c r="BG174" s="140">
        <f t="shared" si="35"/>
        <v>0</v>
      </c>
      <c r="BH174" s="140">
        <f t="shared" si="36"/>
        <v>0</v>
      </c>
      <c r="BI174" s="140">
        <f t="shared" si="37"/>
        <v>0</v>
      </c>
      <c r="BJ174" s="2" t="s">
        <v>113</v>
      </c>
      <c r="BK174" s="141">
        <f t="shared" si="38"/>
        <v>0</v>
      </c>
      <c r="BL174" s="2" t="s">
        <v>112</v>
      </c>
      <c r="BM174" s="139" t="s">
        <v>353</v>
      </c>
    </row>
    <row r="175" spans="2:65" s="115" customFormat="1" ht="22.95" customHeight="1">
      <c r="B175" s="116"/>
      <c r="D175" s="117" t="s">
        <v>66</v>
      </c>
      <c r="E175" s="125" t="s">
        <v>358</v>
      </c>
      <c r="F175" s="125" t="s">
        <v>359</v>
      </c>
      <c r="J175" s="126">
        <f>BK175</f>
        <v>0</v>
      </c>
      <c r="L175" s="116"/>
      <c r="M175" s="120"/>
      <c r="P175" s="121">
        <f>P176</f>
        <v>30.642825000000002</v>
      </c>
      <c r="R175" s="121">
        <f>R176</f>
        <v>0</v>
      </c>
      <c r="T175" s="122">
        <f>T176</f>
        <v>0</v>
      </c>
      <c r="AR175" s="117" t="s">
        <v>74</v>
      </c>
      <c r="AT175" s="123" t="s">
        <v>66</v>
      </c>
      <c r="AU175" s="123" t="s">
        <v>74</v>
      </c>
      <c r="AY175" s="117" t="s">
        <v>106</v>
      </c>
      <c r="BK175" s="124">
        <f>BK176</f>
        <v>0</v>
      </c>
    </row>
    <row r="176" spans="2:65" s="241" customFormat="1" ht="33" customHeight="1">
      <c r="B176" s="127"/>
      <c r="C176" s="128">
        <v>48</v>
      </c>
      <c r="D176" s="128" t="s">
        <v>108</v>
      </c>
      <c r="E176" s="129" t="s">
        <v>361</v>
      </c>
      <c r="F176" s="130" t="s">
        <v>362</v>
      </c>
      <c r="G176" s="131" t="s">
        <v>191</v>
      </c>
      <c r="H176" s="132">
        <v>651.97500000000002</v>
      </c>
      <c r="I176" s="133">
        <v>0</v>
      </c>
      <c r="J176" s="133">
        <f>ROUND(I176*H176,2)</f>
        <v>0</v>
      </c>
      <c r="K176" s="134"/>
      <c r="L176" s="14"/>
      <c r="M176" s="152" t="s">
        <v>1</v>
      </c>
      <c r="N176" s="153" t="s">
        <v>33</v>
      </c>
      <c r="O176" s="154">
        <v>4.7E-2</v>
      </c>
      <c r="P176" s="154">
        <f>O176*H176</f>
        <v>30.642825000000002</v>
      </c>
      <c r="Q176" s="154">
        <v>0</v>
      </c>
      <c r="R176" s="154">
        <f>Q176*H176</f>
        <v>0</v>
      </c>
      <c r="S176" s="154">
        <v>0</v>
      </c>
      <c r="T176" s="155">
        <f>S176*H176</f>
        <v>0</v>
      </c>
      <c r="AR176" s="139" t="s">
        <v>112</v>
      </c>
      <c r="AT176" s="139" t="s">
        <v>108</v>
      </c>
      <c r="AU176" s="139" t="s">
        <v>113</v>
      </c>
      <c r="AY176" s="2" t="s">
        <v>106</v>
      </c>
      <c r="BE176" s="140">
        <f>IF(N176="základná",J176,0)</f>
        <v>0</v>
      </c>
      <c r="BF176" s="140">
        <f>IF(N176="znížená",J176,0)</f>
        <v>0</v>
      </c>
      <c r="BG176" s="140">
        <f>IF(N176="zákl. prenesená",J176,0)</f>
        <v>0</v>
      </c>
      <c r="BH176" s="140">
        <f>IF(N176="zníž. prenesená",J176,0)</f>
        <v>0</v>
      </c>
      <c r="BI176" s="140">
        <f>IF(N176="nulová",J176,0)</f>
        <v>0</v>
      </c>
      <c r="BJ176" s="2" t="s">
        <v>113</v>
      </c>
      <c r="BK176" s="141">
        <f>ROUND(I176*H176,3)</f>
        <v>0</v>
      </c>
      <c r="BL176" s="2" t="s">
        <v>112</v>
      </c>
      <c r="BM176" s="139" t="s">
        <v>363</v>
      </c>
    </row>
    <row r="177" spans="2:12" s="241" customFormat="1" ht="7.05" customHeight="1">
      <c r="B177" s="29"/>
      <c r="C177" s="30"/>
      <c r="D177" s="30"/>
      <c r="E177" s="30"/>
      <c r="F177" s="30"/>
      <c r="G177" s="30"/>
      <c r="H177" s="30"/>
      <c r="I177" s="30"/>
      <c r="J177" s="30"/>
      <c r="K177" s="30"/>
      <c r="L177" s="14"/>
    </row>
  </sheetData>
  <sheetProtection selectLockedCells="1"/>
  <autoFilter ref="C121:K176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46" workbookViewId="0">
      <selection activeCell="BH59" sqref="BH59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71093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</cols>
  <sheetData>
    <row r="1" spans="1:74">
      <c r="A1" s="1" t="s">
        <v>0</v>
      </c>
      <c r="AZ1" s="1" t="s">
        <v>1</v>
      </c>
      <c r="BA1" s="1" t="s">
        <v>2</v>
      </c>
      <c r="BB1" s="1" t="s">
        <v>1</v>
      </c>
      <c r="BT1" s="1"/>
      <c r="BU1" s="1"/>
      <c r="BV1" s="1" t="s">
        <v>417</v>
      </c>
    </row>
    <row r="2" spans="1:74" ht="37.049999999999997" customHeight="1">
      <c r="AR2" s="281" t="s">
        <v>4</v>
      </c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S2" s="2"/>
      <c r="BT2" s="2"/>
    </row>
    <row r="3" spans="1:74" ht="7.0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/>
      <c r="BT3" s="2"/>
    </row>
    <row r="4" spans="1:74" ht="25.05" customHeight="1">
      <c r="B4" s="5"/>
      <c r="D4" s="6" t="s">
        <v>7</v>
      </c>
      <c r="AR4" s="5"/>
      <c r="AS4" s="7" t="s">
        <v>8</v>
      </c>
      <c r="BS4" s="2"/>
    </row>
    <row r="5" spans="1:74" ht="12" customHeight="1">
      <c r="B5" s="5"/>
      <c r="D5" s="8" t="s">
        <v>9</v>
      </c>
      <c r="K5" s="283" t="s">
        <v>418</v>
      </c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R5" s="5"/>
      <c r="BS5" s="2"/>
    </row>
    <row r="6" spans="1:74" ht="37.049999999999997" customHeight="1">
      <c r="B6" s="5"/>
      <c r="D6" s="9" t="s">
        <v>11</v>
      </c>
      <c r="K6" s="284" t="s">
        <v>419</v>
      </c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R6" s="5"/>
      <c r="BS6" s="2"/>
    </row>
    <row r="7" spans="1:74" ht="12" customHeight="1">
      <c r="B7" s="5"/>
      <c r="D7" s="10" t="s">
        <v>13</v>
      </c>
      <c r="K7" s="11" t="s">
        <v>1</v>
      </c>
      <c r="AK7" s="10" t="s">
        <v>14</v>
      </c>
      <c r="AN7" s="11" t="s">
        <v>1</v>
      </c>
      <c r="AR7" s="5"/>
      <c r="BS7" s="2"/>
    </row>
    <row r="8" spans="1:74" ht="12" customHeight="1">
      <c r="B8" s="5"/>
      <c r="D8" s="10" t="s">
        <v>15</v>
      </c>
      <c r="K8" s="11" t="s">
        <v>16</v>
      </c>
      <c r="AK8" s="10" t="s">
        <v>17</v>
      </c>
      <c r="AN8" s="11"/>
      <c r="AR8" s="5"/>
      <c r="BS8" s="2"/>
    </row>
    <row r="9" spans="1:74" ht="14.55" customHeight="1">
      <c r="B9" s="5"/>
      <c r="AR9" s="5"/>
      <c r="BS9" s="2"/>
    </row>
    <row r="10" spans="1:74" ht="12" customHeight="1">
      <c r="B10" s="5"/>
      <c r="D10" s="10" t="s">
        <v>18</v>
      </c>
      <c r="AK10" s="10" t="s">
        <v>19</v>
      </c>
      <c r="AN10" s="11" t="s">
        <v>1</v>
      </c>
      <c r="AR10" s="5"/>
      <c r="BS10" s="2"/>
    </row>
    <row r="11" spans="1:74" ht="18.45" customHeight="1">
      <c r="B11" s="5"/>
      <c r="E11" s="11" t="s">
        <v>16</v>
      </c>
      <c r="AK11" s="10" t="s">
        <v>20</v>
      </c>
      <c r="AN11" s="11" t="s">
        <v>1</v>
      </c>
      <c r="AR11" s="5"/>
      <c r="BS11" s="2"/>
    </row>
    <row r="12" spans="1:74" ht="7.05" customHeight="1">
      <c r="B12" s="5"/>
      <c r="AR12" s="5"/>
      <c r="BS12" s="2"/>
    </row>
    <row r="13" spans="1:74" ht="12" customHeight="1">
      <c r="B13" s="5"/>
      <c r="D13" s="10" t="s">
        <v>21</v>
      </c>
      <c r="AK13" s="10" t="s">
        <v>19</v>
      </c>
      <c r="AN13" s="11" t="s">
        <v>1</v>
      </c>
      <c r="AR13" s="5"/>
      <c r="BS13" s="2"/>
    </row>
    <row r="14" spans="1:74" ht="13.2">
      <c r="B14" s="5"/>
      <c r="E14" s="11" t="s">
        <v>16</v>
      </c>
      <c r="AK14" s="10" t="s">
        <v>20</v>
      </c>
      <c r="AN14" s="11" t="s">
        <v>1</v>
      </c>
      <c r="AR14" s="5"/>
      <c r="BS14" s="2"/>
    </row>
    <row r="15" spans="1:74" ht="7.05" customHeight="1">
      <c r="B15" s="5"/>
      <c r="AR15" s="5"/>
      <c r="BS15" s="2"/>
    </row>
    <row r="16" spans="1:74" ht="12" customHeight="1">
      <c r="B16" s="5"/>
      <c r="D16" s="10" t="s">
        <v>22</v>
      </c>
      <c r="AK16" s="10" t="s">
        <v>19</v>
      </c>
      <c r="AN16" s="11" t="s">
        <v>1</v>
      </c>
      <c r="AR16" s="5"/>
      <c r="BS16" s="2"/>
    </row>
    <row r="17" spans="2:71" ht="18.45" customHeight="1">
      <c r="B17" s="5"/>
      <c r="E17" s="11" t="s">
        <v>16</v>
      </c>
      <c r="AK17" s="10" t="s">
        <v>20</v>
      </c>
      <c r="AN17" s="11" t="s">
        <v>1</v>
      </c>
      <c r="AR17" s="5"/>
      <c r="BS17" s="2"/>
    </row>
    <row r="18" spans="2:71" ht="7.05" customHeight="1">
      <c r="B18" s="5"/>
      <c r="AR18" s="5"/>
      <c r="BS18" s="2"/>
    </row>
    <row r="19" spans="2:71" ht="12" customHeight="1">
      <c r="B19" s="5"/>
      <c r="D19" s="10" t="s">
        <v>25</v>
      </c>
      <c r="AK19" s="10" t="s">
        <v>19</v>
      </c>
      <c r="AN19" s="11" t="s">
        <v>1</v>
      </c>
      <c r="AR19" s="5"/>
      <c r="BS19" s="2"/>
    </row>
    <row r="20" spans="2:71" ht="18.45" customHeight="1">
      <c r="B20" s="5"/>
      <c r="E20" s="11" t="s">
        <v>16</v>
      </c>
      <c r="AK20" s="10" t="s">
        <v>20</v>
      </c>
      <c r="AN20" s="11" t="s">
        <v>1</v>
      </c>
      <c r="AR20" s="5"/>
      <c r="BS20" s="2"/>
    </row>
    <row r="21" spans="2:71" ht="7.05" customHeight="1">
      <c r="B21" s="5"/>
      <c r="AR21" s="5"/>
    </row>
    <row r="22" spans="2:71" ht="12" customHeight="1">
      <c r="B22" s="5"/>
      <c r="D22" s="10" t="s">
        <v>26</v>
      </c>
      <c r="AR22" s="5"/>
    </row>
    <row r="23" spans="2:71" ht="16.5" customHeight="1">
      <c r="B23" s="5"/>
      <c r="E23" s="285" t="s">
        <v>1</v>
      </c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R23" s="5"/>
    </row>
    <row r="24" spans="2:71" ht="7.05" customHeight="1">
      <c r="B24" s="5"/>
      <c r="AR24" s="5"/>
    </row>
    <row r="25" spans="2:71" ht="7.05" customHeight="1">
      <c r="B25" s="5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R25" s="5"/>
    </row>
    <row r="26" spans="2:71" s="13" customFormat="1" ht="25.95" customHeight="1">
      <c r="B26" s="14"/>
      <c r="D26" s="15" t="s">
        <v>27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286">
        <f>ROUND(AG94,2)</f>
        <v>0</v>
      </c>
      <c r="AL26" s="287"/>
      <c r="AM26" s="287"/>
      <c r="AN26" s="287"/>
      <c r="AO26" s="287"/>
      <c r="AR26" s="14"/>
    </row>
    <row r="27" spans="2:71" s="13" customFormat="1" ht="7.05" customHeight="1">
      <c r="B27" s="14"/>
      <c r="AR27" s="14"/>
    </row>
    <row r="28" spans="2:71" s="13" customFormat="1" ht="13.2">
      <c r="B28" s="14"/>
      <c r="L28" s="280" t="s">
        <v>28</v>
      </c>
      <c r="M28" s="280"/>
      <c r="N28" s="280"/>
      <c r="O28" s="280"/>
      <c r="P28" s="280"/>
      <c r="W28" s="280" t="s">
        <v>29</v>
      </c>
      <c r="X28" s="280"/>
      <c r="Y28" s="280"/>
      <c r="Z28" s="280"/>
      <c r="AA28" s="280"/>
      <c r="AB28" s="280"/>
      <c r="AC28" s="280"/>
      <c r="AD28" s="280"/>
      <c r="AE28" s="280"/>
      <c r="AK28" s="280" t="s">
        <v>30</v>
      </c>
      <c r="AL28" s="280"/>
      <c r="AM28" s="280"/>
      <c r="AN28" s="280"/>
      <c r="AO28" s="280"/>
      <c r="AR28" s="14"/>
    </row>
    <row r="29" spans="2:71" s="17" customFormat="1" ht="14.55" customHeight="1">
      <c r="B29" s="18"/>
      <c r="D29" s="10" t="s">
        <v>31</v>
      </c>
      <c r="F29" s="19" t="s">
        <v>32</v>
      </c>
      <c r="L29" s="288">
        <v>0.2</v>
      </c>
      <c r="M29" s="289"/>
      <c r="N29" s="289"/>
      <c r="O29" s="289"/>
      <c r="P29" s="289"/>
      <c r="Q29" s="20"/>
      <c r="R29" s="20"/>
      <c r="S29" s="20"/>
      <c r="T29" s="20"/>
      <c r="U29" s="20"/>
      <c r="V29" s="20"/>
      <c r="W29" s="290">
        <f>ROUND(AZ94, 2)</f>
        <v>0</v>
      </c>
      <c r="X29" s="289"/>
      <c r="Y29" s="289"/>
      <c r="Z29" s="289"/>
      <c r="AA29" s="289"/>
      <c r="AB29" s="289"/>
      <c r="AC29" s="289"/>
      <c r="AD29" s="289"/>
      <c r="AE29" s="289"/>
      <c r="AF29" s="20"/>
      <c r="AG29" s="20"/>
      <c r="AH29" s="20"/>
      <c r="AI29" s="20"/>
      <c r="AJ29" s="20"/>
      <c r="AK29" s="290">
        <f>ROUND(AV94, 2)</f>
        <v>0</v>
      </c>
      <c r="AL29" s="289"/>
      <c r="AM29" s="289"/>
      <c r="AN29" s="289"/>
      <c r="AO29" s="289"/>
      <c r="AP29" s="20"/>
      <c r="AQ29" s="20"/>
      <c r="AR29" s="21"/>
      <c r="AS29" s="20"/>
      <c r="AT29" s="20"/>
      <c r="AU29" s="20"/>
      <c r="AV29" s="20"/>
      <c r="AW29" s="20"/>
      <c r="AX29" s="20"/>
      <c r="AY29" s="20"/>
      <c r="AZ29" s="20"/>
    </row>
    <row r="30" spans="2:71" s="17" customFormat="1" ht="14.55" customHeight="1">
      <c r="B30" s="18"/>
      <c r="F30" s="19" t="s">
        <v>33</v>
      </c>
      <c r="L30" s="291">
        <v>0.2</v>
      </c>
      <c r="M30" s="292"/>
      <c r="N30" s="292"/>
      <c r="O30" s="292"/>
      <c r="P30" s="292"/>
      <c r="W30" s="293">
        <f>ROUND(BA94, 2)</f>
        <v>0</v>
      </c>
      <c r="X30" s="292"/>
      <c r="Y30" s="292"/>
      <c r="Z30" s="292"/>
      <c r="AA30" s="292"/>
      <c r="AB30" s="292"/>
      <c r="AC30" s="292"/>
      <c r="AD30" s="292"/>
      <c r="AE30" s="292"/>
      <c r="AK30" s="293">
        <f>ROUND(AW94, 2)</f>
        <v>0</v>
      </c>
      <c r="AL30" s="292"/>
      <c r="AM30" s="292"/>
      <c r="AN30" s="292"/>
      <c r="AO30" s="292"/>
      <c r="AR30" s="18"/>
    </row>
    <row r="31" spans="2:71" s="17" customFormat="1" ht="14.55" hidden="1" customHeight="1">
      <c r="B31" s="18"/>
      <c r="F31" s="10" t="s">
        <v>34</v>
      </c>
      <c r="L31" s="291">
        <v>0.2</v>
      </c>
      <c r="M31" s="292"/>
      <c r="N31" s="292"/>
      <c r="O31" s="292"/>
      <c r="P31" s="292"/>
      <c r="W31" s="293">
        <f>ROUND(BB94, 2)</f>
        <v>0</v>
      </c>
      <c r="X31" s="292"/>
      <c r="Y31" s="292"/>
      <c r="Z31" s="292"/>
      <c r="AA31" s="292"/>
      <c r="AB31" s="292"/>
      <c r="AC31" s="292"/>
      <c r="AD31" s="292"/>
      <c r="AE31" s="292"/>
      <c r="AK31" s="293">
        <v>0</v>
      </c>
      <c r="AL31" s="292"/>
      <c r="AM31" s="292"/>
      <c r="AN31" s="292"/>
      <c r="AO31" s="292"/>
      <c r="AR31" s="18"/>
    </row>
    <row r="32" spans="2:71" s="17" customFormat="1" ht="14.55" hidden="1" customHeight="1">
      <c r="B32" s="18"/>
      <c r="F32" s="10" t="s">
        <v>35</v>
      </c>
      <c r="L32" s="291">
        <v>0.2</v>
      </c>
      <c r="M32" s="292"/>
      <c r="N32" s="292"/>
      <c r="O32" s="292"/>
      <c r="P32" s="292"/>
      <c r="W32" s="293">
        <f>ROUND(BC94, 2)</f>
        <v>0</v>
      </c>
      <c r="X32" s="292"/>
      <c r="Y32" s="292"/>
      <c r="Z32" s="292"/>
      <c r="AA32" s="292"/>
      <c r="AB32" s="292"/>
      <c r="AC32" s="292"/>
      <c r="AD32" s="292"/>
      <c r="AE32" s="292"/>
      <c r="AK32" s="293">
        <v>0</v>
      </c>
      <c r="AL32" s="292"/>
      <c r="AM32" s="292"/>
      <c r="AN32" s="292"/>
      <c r="AO32" s="292"/>
      <c r="AR32" s="18"/>
    </row>
    <row r="33" spans="2:52" s="17" customFormat="1" ht="14.55" hidden="1" customHeight="1">
      <c r="B33" s="18"/>
      <c r="F33" s="19" t="s">
        <v>36</v>
      </c>
      <c r="L33" s="288">
        <v>0</v>
      </c>
      <c r="M33" s="289"/>
      <c r="N33" s="289"/>
      <c r="O33" s="289"/>
      <c r="P33" s="289"/>
      <c r="Q33" s="20"/>
      <c r="R33" s="20"/>
      <c r="S33" s="20"/>
      <c r="T33" s="20"/>
      <c r="U33" s="20"/>
      <c r="V33" s="20"/>
      <c r="W33" s="290">
        <f>ROUND(BD94, 2)</f>
        <v>0</v>
      </c>
      <c r="X33" s="289"/>
      <c r="Y33" s="289"/>
      <c r="Z33" s="289"/>
      <c r="AA33" s="289"/>
      <c r="AB33" s="289"/>
      <c r="AC33" s="289"/>
      <c r="AD33" s="289"/>
      <c r="AE33" s="289"/>
      <c r="AF33" s="20"/>
      <c r="AG33" s="20"/>
      <c r="AH33" s="20"/>
      <c r="AI33" s="20"/>
      <c r="AJ33" s="20"/>
      <c r="AK33" s="290">
        <v>0</v>
      </c>
      <c r="AL33" s="289"/>
      <c r="AM33" s="289"/>
      <c r="AN33" s="289"/>
      <c r="AO33" s="289"/>
      <c r="AP33" s="20"/>
      <c r="AQ33" s="20"/>
      <c r="AR33" s="21"/>
      <c r="AS33" s="20"/>
      <c r="AT33" s="20"/>
      <c r="AU33" s="20"/>
      <c r="AV33" s="20"/>
      <c r="AW33" s="20"/>
      <c r="AX33" s="20"/>
      <c r="AY33" s="20"/>
      <c r="AZ33" s="20"/>
    </row>
    <row r="34" spans="2:52" s="13" customFormat="1" ht="7.05" customHeight="1">
      <c r="B34" s="14"/>
      <c r="AR34" s="14"/>
    </row>
    <row r="35" spans="2:52" s="13" customFormat="1" ht="25.95" customHeight="1">
      <c r="B35" s="14"/>
      <c r="C35" s="22"/>
      <c r="D35" s="23" t="s">
        <v>37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 t="s">
        <v>38</v>
      </c>
      <c r="U35" s="24"/>
      <c r="V35" s="24"/>
      <c r="W35" s="24"/>
      <c r="X35" s="296" t="s">
        <v>39</v>
      </c>
      <c r="Y35" s="297"/>
      <c r="Z35" s="297"/>
      <c r="AA35" s="297"/>
      <c r="AB35" s="297"/>
      <c r="AC35" s="24"/>
      <c r="AD35" s="24"/>
      <c r="AE35" s="24"/>
      <c r="AF35" s="24"/>
      <c r="AG35" s="24"/>
      <c r="AH35" s="24"/>
      <c r="AI35" s="24"/>
      <c r="AJ35" s="24"/>
      <c r="AK35" s="298">
        <f>SUM(AK26:AK33)</f>
        <v>0</v>
      </c>
      <c r="AL35" s="297"/>
      <c r="AM35" s="297"/>
      <c r="AN35" s="297"/>
      <c r="AO35" s="299"/>
      <c r="AP35" s="22"/>
      <c r="AQ35" s="22"/>
      <c r="AR35" s="14"/>
    </row>
    <row r="36" spans="2:52" s="13" customFormat="1" ht="7.05" customHeight="1">
      <c r="B36" s="14"/>
      <c r="AR36" s="14"/>
    </row>
    <row r="37" spans="2:52" s="13" customFormat="1" ht="14.55" customHeight="1">
      <c r="B37" s="14"/>
      <c r="AR37" s="14"/>
    </row>
    <row r="38" spans="2:52" ht="14.55" customHeight="1">
      <c r="B38" s="5"/>
      <c r="AR38" s="5"/>
    </row>
    <row r="39" spans="2:52" ht="14.55" customHeight="1">
      <c r="B39" s="5"/>
      <c r="AR39" s="5"/>
    </row>
    <row r="40" spans="2:52" ht="14.55" customHeight="1">
      <c r="B40" s="5"/>
      <c r="AR40" s="5"/>
    </row>
    <row r="41" spans="2:52" ht="14.55" customHeight="1">
      <c r="B41" s="5"/>
      <c r="AR41" s="5"/>
    </row>
    <row r="42" spans="2:52" ht="14.55" customHeight="1">
      <c r="B42" s="5"/>
      <c r="AR42" s="5"/>
    </row>
    <row r="43" spans="2:52" ht="14.55" customHeight="1">
      <c r="B43" s="5"/>
      <c r="AR43" s="5"/>
    </row>
    <row r="44" spans="2:52" ht="14.55" customHeight="1">
      <c r="B44" s="5"/>
      <c r="AR44" s="5"/>
    </row>
    <row r="45" spans="2:52" ht="14.55" customHeight="1">
      <c r="B45" s="5"/>
      <c r="AR45" s="5"/>
    </row>
    <row r="46" spans="2:52" ht="14.55" customHeight="1">
      <c r="B46" s="5"/>
      <c r="AR46" s="5"/>
    </row>
    <row r="47" spans="2:52" ht="14.55" customHeight="1">
      <c r="B47" s="5"/>
      <c r="AR47" s="5"/>
    </row>
    <row r="48" spans="2:52" ht="14.55" customHeight="1">
      <c r="B48" s="5"/>
      <c r="AR48" s="5"/>
    </row>
    <row r="49" spans="2:44" s="13" customFormat="1" ht="14.55" customHeight="1">
      <c r="B49" s="14"/>
      <c r="D49" s="26" t="s">
        <v>40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6" t="s">
        <v>41</v>
      </c>
      <c r="AI49" s="27"/>
      <c r="AJ49" s="27"/>
      <c r="AK49" s="27"/>
      <c r="AL49" s="27"/>
      <c r="AM49" s="27"/>
      <c r="AN49" s="27"/>
      <c r="AO49" s="27"/>
      <c r="AR49" s="14"/>
    </row>
    <row r="50" spans="2:44">
      <c r="B50" s="5"/>
      <c r="AR50" s="5"/>
    </row>
    <row r="51" spans="2:44">
      <c r="B51" s="5"/>
      <c r="AR51" s="5"/>
    </row>
    <row r="52" spans="2:44">
      <c r="B52" s="5"/>
      <c r="AR52" s="5"/>
    </row>
    <row r="53" spans="2:44">
      <c r="B53" s="5"/>
      <c r="AR53" s="5"/>
    </row>
    <row r="54" spans="2:44">
      <c r="B54" s="5"/>
      <c r="AR54" s="5"/>
    </row>
    <row r="55" spans="2:44">
      <c r="B55" s="5"/>
      <c r="AR55" s="5"/>
    </row>
    <row r="56" spans="2:44">
      <c r="B56" s="5"/>
      <c r="AR56" s="5"/>
    </row>
    <row r="57" spans="2:44">
      <c r="B57" s="5"/>
      <c r="AR57" s="5"/>
    </row>
    <row r="58" spans="2:44">
      <c r="B58" s="5"/>
      <c r="AR58" s="5"/>
    </row>
    <row r="59" spans="2:44">
      <c r="B59" s="5"/>
      <c r="AR59" s="5"/>
    </row>
    <row r="60" spans="2:44" s="13" customFormat="1" ht="13.2">
      <c r="B60" s="14"/>
      <c r="D60" s="28" t="s">
        <v>42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28" t="s">
        <v>43</v>
      </c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28" t="s">
        <v>42</v>
      </c>
      <c r="AI60" s="16"/>
      <c r="AJ60" s="16"/>
      <c r="AK60" s="16"/>
      <c r="AL60" s="16"/>
      <c r="AM60" s="28" t="s">
        <v>43</v>
      </c>
      <c r="AN60" s="16"/>
      <c r="AO60" s="16"/>
      <c r="AR60" s="14"/>
    </row>
    <row r="61" spans="2:44">
      <c r="B61" s="5"/>
      <c r="AR61" s="5"/>
    </row>
    <row r="62" spans="2:44">
      <c r="B62" s="5"/>
      <c r="AR62" s="5"/>
    </row>
    <row r="63" spans="2:44">
      <c r="B63" s="5"/>
      <c r="AR63" s="5"/>
    </row>
    <row r="64" spans="2:44" s="13" customFormat="1" ht="13.2">
      <c r="B64" s="14"/>
      <c r="D64" s="26" t="s">
        <v>44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6" t="s">
        <v>45</v>
      </c>
      <c r="AI64" s="27"/>
      <c r="AJ64" s="27"/>
      <c r="AK64" s="27"/>
      <c r="AL64" s="27"/>
      <c r="AM64" s="27"/>
      <c r="AN64" s="27"/>
      <c r="AO64" s="27"/>
      <c r="AR64" s="14"/>
    </row>
    <row r="65" spans="2:44">
      <c r="B65" s="5"/>
      <c r="AR65" s="5"/>
    </row>
    <row r="66" spans="2:44">
      <c r="B66" s="5"/>
      <c r="AR66" s="5"/>
    </row>
    <row r="67" spans="2:44">
      <c r="B67" s="5"/>
      <c r="AR67" s="5"/>
    </row>
    <row r="68" spans="2:44">
      <c r="B68" s="5"/>
      <c r="AR68" s="5"/>
    </row>
    <row r="69" spans="2:44">
      <c r="B69" s="5"/>
      <c r="AR69" s="5"/>
    </row>
    <row r="70" spans="2:44">
      <c r="B70" s="5"/>
      <c r="AR70" s="5"/>
    </row>
    <row r="71" spans="2:44">
      <c r="B71" s="5"/>
      <c r="AR71" s="5"/>
    </row>
    <row r="72" spans="2:44">
      <c r="B72" s="5"/>
      <c r="AR72" s="5"/>
    </row>
    <row r="73" spans="2:44">
      <c r="B73" s="5"/>
      <c r="AR73" s="5"/>
    </row>
    <row r="74" spans="2:44">
      <c r="B74" s="5"/>
      <c r="AR74" s="5"/>
    </row>
    <row r="75" spans="2:44" s="13" customFormat="1" ht="13.2">
      <c r="B75" s="14"/>
      <c r="D75" s="28" t="s">
        <v>42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28" t="s">
        <v>43</v>
      </c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28" t="s">
        <v>42</v>
      </c>
      <c r="AI75" s="16"/>
      <c r="AJ75" s="16"/>
      <c r="AK75" s="16"/>
      <c r="AL75" s="16"/>
      <c r="AM75" s="28" t="s">
        <v>43</v>
      </c>
      <c r="AN75" s="16"/>
      <c r="AO75" s="16"/>
      <c r="AR75" s="14"/>
    </row>
    <row r="76" spans="2:44" s="13" customFormat="1">
      <c r="B76" s="14"/>
      <c r="AR76" s="14"/>
    </row>
    <row r="77" spans="2:44" s="13" customFormat="1" ht="7.05" customHeight="1"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14"/>
    </row>
    <row r="81" spans="1:91" s="13" customFormat="1" ht="7.0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14"/>
    </row>
    <row r="82" spans="1:91" s="13" customFormat="1" ht="25.05" customHeight="1">
      <c r="B82" s="14"/>
      <c r="C82" s="6" t="s">
        <v>46</v>
      </c>
      <c r="AR82" s="14"/>
    </row>
    <row r="83" spans="1:91" s="13" customFormat="1" ht="7.05" customHeight="1">
      <c r="B83" s="14"/>
      <c r="AR83" s="14"/>
    </row>
    <row r="84" spans="1:91" s="33" customFormat="1" ht="12" customHeight="1">
      <c r="B84" s="34"/>
      <c r="C84" s="10" t="s">
        <v>9</v>
      </c>
      <c r="L84" s="33" t="str">
        <f>K5</f>
        <v>332</v>
      </c>
      <c r="AR84" s="34"/>
    </row>
    <row r="85" spans="1:91" s="35" customFormat="1" ht="37.049999999999997" customHeight="1">
      <c r="B85" s="36"/>
      <c r="C85" s="37" t="s">
        <v>11</v>
      </c>
      <c r="L85" s="294" t="str">
        <f>K6</f>
        <v>Spomalovací prah na Vývojovej ul.</v>
      </c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R85" s="36"/>
    </row>
    <row r="86" spans="1:91" s="13" customFormat="1" ht="7.05" customHeight="1">
      <c r="B86" s="14"/>
      <c r="AR86" s="14"/>
    </row>
    <row r="87" spans="1:91" s="13" customFormat="1" ht="12" customHeight="1">
      <c r="B87" s="14"/>
      <c r="C87" s="10" t="s">
        <v>15</v>
      </c>
      <c r="L87" s="38" t="str">
        <f>IF(K8="","",K8)</f>
        <v xml:space="preserve"> </v>
      </c>
      <c r="AI87" s="10" t="s">
        <v>17</v>
      </c>
      <c r="AM87" s="300"/>
      <c r="AN87" s="300"/>
      <c r="AR87" s="14"/>
    </row>
    <row r="88" spans="1:91" s="13" customFormat="1" ht="7.05" customHeight="1">
      <c r="B88" s="14"/>
      <c r="AR88" s="14"/>
    </row>
    <row r="89" spans="1:91" s="13" customFormat="1" ht="15.3" customHeight="1">
      <c r="B89" s="14"/>
      <c r="C89" s="10" t="s">
        <v>18</v>
      </c>
      <c r="L89" s="33" t="str">
        <f>IF(E11= "","",E11)</f>
        <v xml:space="preserve"> </v>
      </c>
      <c r="AI89" s="10" t="s">
        <v>22</v>
      </c>
      <c r="AM89" s="301" t="str">
        <f>IF(E17="","",E17)</f>
        <v xml:space="preserve"> </v>
      </c>
      <c r="AN89" s="302"/>
      <c r="AO89" s="302"/>
      <c r="AP89" s="302"/>
      <c r="AR89" s="14"/>
      <c r="AS89" s="303" t="s">
        <v>47</v>
      </c>
      <c r="AT89" s="304"/>
      <c r="AU89" s="39"/>
      <c r="AV89" s="39"/>
      <c r="AW89" s="39"/>
      <c r="AX89" s="39"/>
      <c r="AY89" s="39"/>
      <c r="AZ89" s="39"/>
      <c r="BA89" s="39"/>
      <c r="BB89" s="39"/>
      <c r="BC89" s="39"/>
      <c r="BD89" s="40"/>
    </row>
    <row r="90" spans="1:91" s="13" customFormat="1" ht="15.3" customHeight="1">
      <c r="B90" s="14"/>
      <c r="C90" s="10" t="s">
        <v>21</v>
      </c>
      <c r="L90" s="33" t="str">
        <f>IF(E14="","",E14)</f>
        <v xml:space="preserve"> </v>
      </c>
      <c r="AI90" s="10" t="s">
        <v>25</v>
      </c>
      <c r="AM90" s="301" t="str">
        <f>IF(E20="","",E20)</f>
        <v xml:space="preserve"> </v>
      </c>
      <c r="AN90" s="302"/>
      <c r="AO90" s="302"/>
      <c r="AP90" s="302"/>
      <c r="AR90" s="14"/>
      <c r="AS90" s="305"/>
      <c r="AT90" s="306"/>
      <c r="BD90" s="41"/>
    </row>
    <row r="91" spans="1:91" s="13" customFormat="1" ht="10.95" customHeight="1">
      <c r="B91" s="14"/>
      <c r="AR91" s="14"/>
      <c r="AS91" s="305"/>
      <c r="AT91" s="306"/>
      <c r="BD91" s="41"/>
    </row>
    <row r="92" spans="1:91" s="13" customFormat="1" ht="29.25" customHeight="1">
      <c r="B92" s="14"/>
      <c r="C92" s="307" t="s">
        <v>48</v>
      </c>
      <c r="D92" s="308"/>
      <c r="E92" s="308"/>
      <c r="F92" s="308"/>
      <c r="G92" s="308"/>
      <c r="H92" s="42"/>
      <c r="I92" s="309" t="s">
        <v>49</v>
      </c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10" t="s">
        <v>50</v>
      </c>
      <c r="AH92" s="308"/>
      <c r="AI92" s="308"/>
      <c r="AJ92" s="308"/>
      <c r="AK92" s="308"/>
      <c r="AL92" s="308"/>
      <c r="AM92" s="308"/>
      <c r="AN92" s="309" t="s">
        <v>51</v>
      </c>
      <c r="AO92" s="308"/>
      <c r="AP92" s="311"/>
      <c r="AQ92" s="43" t="s">
        <v>52</v>
      </c>
      <c r="AR92" s="14"/>
      <c r="AS92" s="44" t="s">
        <v>53</v>
      </c>
      <c r="AT92" s="45" t="s">
        <v>54</v>
      </c>
      <c r="AU92" s="45" t="s">
        <v>55</v>
      </c>
      <c r="AV92" s="45" t="s">
        <v>56</v>
      </c>
      <c r="AW92" s="45" t="s">
        <v>57</v>
      </c>
      <c r="AX92" s="45" t="s">
        <v>58</v>
      </c>
      <c r="AY92" s="45" t="s">
        <v>59</v>
      </c>
      <c r="AZ92" s="45" t="s">
        <v>60</v>
      </c>
      <c r="BA92" s="45" t="s">
        <v>61</v>
      </c>
      <c r="BB92" s="45" t="s">
        <v>62</v>
      </c>
      <c r="BC92" s="45" t="s">
        <v>63</v>
      </c>
      <c r="BD92" s="46" t="s">
        <v>64</v>
      </c>
    </row>
    <row r="93" spans="1:91" s="13" customFormat="1" ht="10.95" customHeight="1">
      <c r="B93" s="14"/>
      <c r="AR93" s="14"/>
      <c r="AS93" s="47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40"/>
    </row>
    <row r="94" spans="1:91" s="48" customFormat="1" ht="32.549999999999997" customHeight="1">
      <c r="B94" s="49"/>
      <c r="C94" s="50" t="s">
        <v>65</v>
      </c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312">
        <f>ROUND(AG95,2)</f>
        <v>0</v>
      </c>
      <c r="AH94" s="312"/>
      <c r="AI94" s="312"/>
      <c r="AJ94" s="312"/>
      <c r="AK94" s="312"/>
      <c r="AL94" s="312"/>
      <c r="AM94" s="312"/>
      <c r="AN94" s="313">
        <f>SUM(AG94,AT94)</f>
        <v>0</v>
      </c>
      <c r="AO94" s="313"/>
      <c r="AP94" s="313"/>
      <c r="AQ94" s="52" t="s">
        <v>1</v>
      </c>
      <c r="AR94" s="49"/>
      <c r="AS94" s="53">
        <f>ROUND(AS95,2)</f>
        <v>0</v>
      </c>
      <c r="AT94" s="54">
        <f>ROUND(SUM(AV94:AW94),2)</f>
        <v>0</v>
      </c>
      <c r="AU94" s="55">
        <f>ROUND(AU95,5)</f>
        <v>166.45963</v>
      </c>
      <c r="AV94" s="54">
        <f>ROUND(AZ94*L29,2)</f>
        <v>0</v>
      </c>
      <c r="AW94" s="54">
        <f>ROUND(BA94*L30,2)</f>
        <v>0</v>
      </c>
      <c r="AX94" s="54">
        <f>ROUND(BB94*L29,2)</f>
        <v>0</v>
      </c>
      <c r="AY94" s="54">
        <f>ROUND(BC94*L30,2)</f>
        <v>0</v>
      </c>
      <c r="AZ94" s="54">
        <f>ROUND(AZ95,2)</f>
        <v>0</v>
      </c>
      <c r="BA94" s="54">
        <f>ROUND(BA95,2)</f>
        <v>0</v>
      </c>
      <c r="BB94" s="54">
        <f>ROUND(BB95,2)</f>
        <v>0</v>
      </c>
      <c r="BC94" s="54">
        <f>ROUND(BC95,2)</f>
        <v>0</v>
      </c>
      <c r="BD94" s="56">
        <f>ROUND(BD95,2)</f>
        <v>0</v>
      </c>
      <c r="BS94" s="57"/>
      <c r="BT94" s="57"/>
      <c r="BU94" s="58"/>
      <c r="BV94" s="57" t="s">
        <v>69</v>
      </c>
      <c r="BW94" s="57" t="s">
        <v>417</v>
      </c>
      <c r="BX94" s="57" t="s">
        <v>70</v>
      </c>
      <c r="CL94" s="57" t="s">
        <v>1</v>
      </c>
    </row>
    <row r="95" spans="1:91" s="68" customFormat="1" ht="16.5" customHeight="1">
      <c r="A95" s="59" t="s">
        <v>71</v>
      </c>
      <c r="B95" s="60"/>
      <c r="C95" s="61"/>
      <c r="D95" s="314" t="s">
        <v>420</v>
      </c>
      <c r="E95" s="314"/>
      <c r="F95" s="314"/>
      <c r="G95" s="314"/>
      <c r="H95" s="314"/>
      <c r="I95" s="62"/>
      <c r="J95" s="314" t="s">
        <v>421</v>
      </c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5">
        <f>'SO 01 - SO01Spomalovací prah'!J96</f>
        <v>0</v>
      </c>
      <c r="AH95" s="316"/>
      <c r="AI95" s="316"/>
      <c r="AJ95" s="316"/>
      <c r="AK95" s="316"/>
      <c r="AL95" s="316"/>
      <c r="AM95" s="316"/>
      <c r="AN95" s="315">
        <f>SUM(AG95,AT95)</f>
        <v>0</v>
      </c>
      <c r="AO95" s="316"/>
      <c r="AP95" s="316"/>
      <c r="AQ95" s="63" t="s">
        <v>73</v>
      </c>
      <c r="AR95" s="60"/>
      <c r="AS95" s="64">
        <v>0</v>
      </c>
      <c r="AT95" s="65">
        <f>ROUND(SUM(AV95:AW95),2)</f>
        <v>0</v>
      </c>
      <c r="AU95" s="66">
        <f>'[5]SO 01 - SO01Spomalovací prah'!P122</f>
        <v>166.45963399999999</v>
      </c>
      <c r="AV95" s="65">
        <f>'[5]SO 01 - SO01Spomalovací prah'!J33</f>
        <v>0</v>
      </c>
      <c r="AW95" s="65">
        <f>'[5]SO 01 - SO01Spomalovací prah'!J34</f>
        <v>0</v>
      </c>
      <c r="AX95" s="65">
        <f>'[5]SO 01 - SO01Spomalovací prah'!J35</f>
        <v>0</v>
      </c>
      <c r="AY95" s="65">
        <f>'[5]SO 01 - SO01Spomalovací prah'!J36</f>
        <v>0</v>
      </c>
      <c r="AZ95" s="65">
        <f>'[5]SO 01 - SO01Spomalovací prah'!F33</f>
        <v>0</v>
      </c>
      <c r="BA95" s="65">
        <f>'[5]SO 01 - SO01Spomalovací prah'!F34</f>
        <v>0</v>
      </c>
      <c r="BB95" s="65">
        <f>'[5]SO 01 - SO01Spomalovací prah'!F35</f>
        <v>0</v>
      </c>
      <c r="BC95" s="65">
        <f>'[5]SO 01 - SO01Spomalovací prah'!F36</f>
        <v>0</v>
      </c>
      <c r="BD95" s="67">
        <f>'[5]SO 01 - SO01Spomalovací prah'!F37</f>
        <v>0</v>
      </c>
      <c r="BT95" s="69"/>
      <c r="BV95" s="69" t="s">
        <v>69</v>
      </c>
      <c r="BW95" s="69" t="s">
        <v>422</v>
      </c>
      <c r="BX95" s="69" t="s">
        <v>417</v>
      </c>
      <c r="CL95" s="69" t="s">
        <v>1</v>
      </c>
      <c r="CM95" s="69" t="s">
        <v>67</v>
      </c>
    </row>
    <row r="96" spans="1:91" s="13" customFormat="1" ht="30" customHeight="1">
      <c r="B96" s="14"/>
      <c r="AR96" s="14"/>
    </row>
    <row r="97" spans="2:44" s="13" customFormat="1" ht="7.05" customHeight="1"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14"/>
    </row>
  </sheetData>
  <mergeCells count="40">
    <mergeCell ref="AG94:AM94"/>
    <mergeCell ref="AN94:AP94"/>
    <mergeCell ref="D95:H95"/>
    <mergeCell ref="J95:AF95"/>
    <mergeCell ref="AG95:AM95"/>
    <mergeCell ref="AN95:AP9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29:P29"/>
    <mergeCell ref="W29:AE29"/>
    <mergeCell ref="AK29:AO29"/>
    <mergeCell ref="L30:P30"/>
    <mergeCell ref="W30:AE30"/>
    <mergeCell ref="AK30:AO30"/>
    <mergeCell ref="L28:P28"/>
    <mergeCell ref="W28:AE28"/>
    <mergeCell ref="AK28:AO28"/>
    <mergeCell ref="AR2:BE2"/>
    <mergeCell ref="K5:AO5"/>
    <mergeCell ref="K6:AO6"/>
    <mergeCell ref="E23:AN23"/>
    <mergeCell ref="AK26:AO26"/>
  </mergeCells>
  <hyperlinks>
    <hyperlink ref="A95" location="'SO 01 - SO01Spomalovací prah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4"/>
  <sheetViews>
    <sheetView showGridLines="0" topLeftCell="A80" workbookViewId="0">
      <selection activeCell="N121" sqref="N12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</cols>
  <sheetData>
    <row r="2" spans="2:46" ht="37.049999999999997" customHeight="1">
      <c r="L2" s="281" t="s">
        <v>4</v>
      </c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2" t="s">
        <v>422</v>
      </c>
    </row>
    <row r="3" spans="2:46" ht="7.0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67</v>
      </c>
    </row>
    <row r="4" spans="2:46" ht="25.05" customHeight="1">
      <c r="B4" s="5"/>
      <c r="D4" s="6" t="s">
        <v>76</v>
      </c>
      <c r="L4" s="5"/>
      <c r="M4" s="70" t="s">
        <v>8</v>
      </c>
      <c r="AT4" s="2" t="s">
        <v>3</v>
      </c>
    </row>
    <row r="5" spans="2:46" ht="7.05" customHeight="1">
      <c r="B5" s="5"/>
      <c r="L5" s="5"/>
    </row>
    <row r="6" spans="2:46" ht="12" customHeight="1">
      <c r="B6" s="5"/>
      <c r="D6" s="10" t="s">
        <v>11</v>
      </c>
      <c r="L6" s="5"/>
    </row>
    <row r="7" spans="2:46" ht="16.5" customHeight="1">
      <c r="B7" s="5"/>
      <c r="E7" s="318" t="str">
        <f>'[5]Rekapitulácia stavby'!K6</f>
        <v>Spomalovací prah na Vývojovej ul.</v>
      </c>
      <c r="F7" s="319"/>
      <c r="G7" s="319"/>
      <c r="H7" s="319"/>
      <c r="L7" s="5"/>
    </row>
    <row r="8" spans="2:46" s="13" customFormat="1" ht="12" customHeight="1">
      <c r="B8" s="14"/>
      <c r="D8" s="10" t="s">
        <v>77</v>
      </c>
      <c r="L8" s="14"/>
    </row>
    <row r="9" spans="2:46" s="13" customFormat="1" ht="16.5" customHeight="1">
      <c r="B9" s="14"/>
      <c r="E9" s="294" t="s">
        <v>423</v>
      </c>
      <c r="F9" s="317"/>
      <c r="G9" s="317"/>
      <c r="H9" s="317"/>
      <c r="L9" s="14"/>
    </row>
    <row r="10" spans="2:46" s="13" customFormat="1">
      <c r="B10" s="14"/>
      <c r="L10" s="14"/>
    </row>
    <row r="11" spans="2:46" s="13" customFormat="1" ht="12" customHeight="1">
      <c r="B11" s="14"/>
      <c r="D11" s="10" t="s">
        <v>13</v>
      </c>
      <c r="F11" s="11" t="s">
        <v>1</v>
      </c>
      <c r="I11" s="10" t="s">
        <v>14</v>
      </c>
      <c r="J11" s="11" t="s">
        <v>1</v>
      </c>
      <c r="L11" s="14"/>
    </row>
    <row r="12" spans="2:46" s="13" customFormat="1" ht="12" customHeight="1">
      <c r="B12" s="14"/>
      <c r="D12" s="10" t="s">
        <v>15</v>
      </c>
      <c r="F12" s="11" t="s">
        <v>16</v>
      </c>
      <c r="I12" s="10" t="s">
        <v>17</v>
      </c>
      <c r="J12" s="71"/>
      <c r="L12" s="14"/>
    </row>
    <row r="13" spans="2:46" s="13" customFormat="1" ht="10.95" customHeight="1">
      <c r="B13" s="14"/>
      <c r="L13" s="14"/>
    </row>
    <row r="14" spans="2:46" s="13" customFormat="1" ht="12" customHeight="1">
      <c r="B14" s="14"/>
      <c r="D14" s="10" t="s">
        <v>18</v>
      </c>
      <c r="I14" s="10" t="s">
        <v>19</v>
      </c>
      <c r="J14" s="11" t="str">
        <f>IF('[5]Rekapitulácia stavby'!AN10="","",'[5]Rekapitulácia stavby'!AN10)</f>
        <v/>
      </c>
      <c r="L14" s="14"/>
    </row>
    <row r="15" spans="2:46" s="13" customFormat="1" ht="18" customHeight="1">
      <c r="B15" s="14"/>
      <c r="E15" s="11" t="str">
        <f>IF('[5]Rekapitulácia stavby'!E11="","",'[5]Rekapitulácia stavby'!E11)</f>
        <v xml:space="preserve"> </v>
      </c>
      <c r="I15" s="10" t="s">
        <v>20</v>
      </c>
      <c r="J15" s="11" t="str">
        <f>IF('[5]Rekapitulácia stavby'!AN11="","",'[5]Rekapitulácia stavby'!AN11)</f>
        <v/>
      </c>
      <c r="L15" s="14"/>
    </row>
    <row r="16" spans="2:46" s="13" customFormat="1" ht="7.05" customHeight="1">
      <c r="B16" s="14"/>
      <c r="L16" s="14"/>
    </row>
    <row r="17" spans="2:12" s="13" customFormat="1" ht="12" customHeight="1">
      <c r="B17" s="14"/>
      <c r="D17" s="10" t="s">
        <v>21</v>
      </c>
      <c r="I17" s="10" t="s">
        <v>19</v>
      </c>
      <c r="J17" s="11" t="str">
        <f>'[5]Rekapitulácia stavby'!AN13</f>
        <v/>
      </c>
      <c r="L17" s="14"/>
    </row>
    <row r="18" spans="2:12" s="13" customFormat="1" ht="18" customHeight="1">
      <c r="B18" s="14"/>
      <c r="E18" s="283" t="str">
        <f>'[5]Rekapitulácia stavby'!E14</f>
        <v xml:space="preserve"> </v>
      </c>
      <c r="F18" s="283"/>
      <c r="G18" s="283"/>
      <c r="H18" s="283"/>
      <c r="I18" s="10" t="s">
        <v>20</v>
      </c>
      <c r="J18" s="11" t="str">
        <f>'[5]Rekapitulácia stavby'!AN14</f>
        <v/>
      </c>
      <c r="L18" s="14"/>
    </row>
    <row r="19" spans="2:12" s="13" customFormat="1" ht="7.05" customHeight="1">
      <c r="B19" s="14"/>
      <c r="L19" s="14"/>
    </row>
    <row r="20" spans="2:12" s="13" customFormat="1" ht="12" customHeight="1">
      <c r="B20" s="14"/>
      <c r="D20" s="10" t="s">
        <v>22</v>
      </c>
      <c r="I20" s="10" t="s">
        <v>19</v>
      </c>
      <c r="J20" s="11" t="str">
        <f>IF('[5]Rekapitulácia stavby'!AN16="","",'[5]Rekapitulácia stavby'!AN16)</f>
        <v/>
      </c>
      <c r="L20" s="14"/>
    </row>
    <row r="21" spans="2:12" s="13" customFormat="1" ht="18" customHeight="1">
      <c r="B21" s="14"/>
      <c r="E21" s="11" t="str">
        <f>IF('[5]Rekapitulácia stavby'!E17="","",'[5]Rekapitulácia stavby'!E17)</f>
        <v xml:space="preserve"> </v>
      </c>
      <c r="I21" s="10" t="s">
        <v>20</v>
      </c>
      <c r="J21" s="11" t="str">
        <f>IF('[5]Rekapitulácia stavby'!AN17="","",'[5]Rekapitulácia stavby'!AN17)</f>
        <v/>
      </c>
      <c r="L21" s="14"/>
    </row>
    <row r="22" spans="2:12" s="13" customFormat="1" ht="7.05" customHeight="1">
      <c r="B22" s="14"/>
      <c r="L22" s="14"/>
    </row>
    <row r="23" spans="2:12" s="13" customFormat="1" ht="12" customHeight="1">
      <c r="B23" s="14"/>
      <c r="D23" s="10" t="s">
        <v>25</v>
      </c>
      <c r="I23" s="10" t="s">
        <v>19</v>
      </c>
      <c r="J23" s="11" t="str">
        <f>IF('[5]Rekapitulácia stavby'!AN19="","",'[5]Rekapitulácia stavby'!AN19)</f>
        <v/>
      </c>
      <c r="L23" s="14"/>
    </row>
    <row r="24" spans="2:12" s="13" customFormat="1" ht="18" customHeight="1">
      <c r="B24" s="14"/>
      <c r="E24" s="11" t="str">
        <f>IF('[5]Rekapitulácia stavby'!E20="","",'[5]Rekapitulácia stavby'!E20)</f>
        <v xml:space="preserve"> </v>
      </c>
      <c r="I24" s="10" t="s">
        <v>20</v>
      </c>
      <c r="J24" s="11" t="str">
        <f>IF('[5]Rekapitulácia stavby'!AN20="","",'[5]Rekapitulácia stavby'!AN20)</f>
        <v/>
      </c>
      <c r="L24" s="14"/>
    </row>
    <row r="25" spans="2:12" s="13" customFormat="1" ht="7.05" customHeight="1">
      <c r="B25" s="14"/>
      <c r="L25" s="14"/>
    </row>
    <row r="26" spans="2:12" s="13" customFormat="1" ht="12" customHeight="1">
      <c r="B26" s="14"/>
      <c r="D26" s="10" t="s">
        <v>26</v>
      </c>
      <c r="L26" s="14"/>
    </row>
    <row r="27" spans="2:12" s="72" customFormat="1" ht="16.5" customHeight="1">
      <c r="B27" s="73"/>
      <c r="E27" s="285" t="s">
        <v>1</v>
      </c>
      <c r="F27" s="285"/>
      <c r="G27" s="285"/>
      <c r="H27" s="285"/>
      <c r="L27" s="73"/>
    </row>
    <row r="28" spans="2:12" s="13" customFormat="1" ht="7.05" customHeight="1">
      <c r="B28" s="14"/>
      <c r="L28" s="14"/>
    </row>
    <row r="29" spans="2:12" s="13" customFormat="1" ht="7.05" customHeight="1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3" customFormat="1" ht="25.35" customHeight="1">
      <c r="B30" s="14"/>
      <c r="D30" s="74" t="s">
        <v>27</v>
      </c>
      <c r="J30" s="75">
        <f>ROUND(J122, 2)</f>
        <v>0</v>
      </c>
      <c r="L30" s="14"/>
    </row>
    <row r="31" spans="2:12" s="13" customFormat="1" ht="7.05" customHeight="1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3" customFormat="1" ht="14.55" customHeight="1">
      <c r="B32" s="14"/>
      <c r="F32" s="76" t="s">
        <v>29</v>
      </c>
      <c r="I32" s="76" t="s">
        <v>28</v>
      </c>
      <c r="J32" s="76" t="s">
        <v>30</v>
      </c>
      <c r="L32" s="14"/>
    </row>
    <row r="33" spans="2:12" s="13" customFormat="1" ht="14.55" customHeight="1">
      <c r="B33" s="14"/>
      <c r="D33" s="77" t="s">
        <v>31</v>
      </c>
      <c r="E33" s="19" t="s">
        <v>32</v>
      </c>
      <c r="F33" s="78">
        <f>ROUND((SUM(BE122:BE173)),  2)</f>
        <v>0</v>
      </c>
      <c r="G33" s="79"/>
      <c r="H33" s="79"/>
      <c r="I33" s="80">
        <v>0.2</v>
      </c>
      <c r="J33" s="78">
        <f>ROUND(((SUM(BE122:BE173))*I33),  2)</f>
        <v>0</v>
      </c>
      <c r="L33" s="14"/>
    </row>
    <row r="34" spans="2:12" s="13" customFormat="1" ht="14.55" customHeight="1">
      <c r="B34" s="14"/>
      <c r="E34" s="19" t="s">
        <v>33</v>
      </c>
      <c r="F34" s="81">
        <f>ROUND((SUM(BF122:BF173)),  2)</f>
        <v>0</v>
      </c>
      <c r="I34" s="82">
        <v>0.2</v>
      </c>
      <c r="J34" s="81">
        <f>ROUND(((SUM(BF122:BF173))*I34),  2)</f>
        <v>0</v>
      </c>
      <c r="L34" s="14"/>
    </row>
    <row r="35" spans="2:12" s="13" customFormat="1" ht="14.55" hidden="1" customHeight="1">
      <c r="B35" s="14"/>
      <c r="E35" s="10" t="s">
        <v>34</v>
      </c>
      <c r="F35" s="81">
        <f>ROUND((SUM(BG122:BG173)),  2)</f>
        <v>0</v>
      </c>
      <c r="I35" s="82">
        <v>0.2</v>
      </c>
      <c r="J35" s="81">
        <f>0</f>
        <v>0</v>
      </c>
      <c r="L35" s="14"/>
    </row>
    <row r="36" spans="2:12" s="13" customFormat="1" ht="14.55" hidden="1" customHeight="1">
      <c r="B36" s="14"/>
      <c r="E36" s="10" t="s">
        <v>35</v>
      </c>
      <c r="F36" s="81">
        <f>ROUND((SUM(BH122:BH173)),  2)</f>
        <v>0</v>
      </c>
      <c r="I36" s="82">
        <v>0.2</v>
      </c>
      <c r="J36" s="81">
        <f>0</f>
        <v>0</v>
      </c>
      <c r="L36" s="14"/>
    </row>
    <row r="37" spans="2:12" s="13" customFormat="1" ht="14.55" hidden="1" customHeight="1">
      <c r="B37" s="14"/>
      <c r="E37" s="19" t="s">
        <v>36</v>
      </c>
      <c r="F37" s="78">
        <f>ROUND((SUM(BI122:BI173)),  2)</f>
        <v>0</v>
      </c>
      <c r="G37" s="79"/>
      <c r="H37" s="79"/>
      <c r="I37" s="80">
        <v>0</v>
      </c>
      <c r="J37" s="78">
        <f>0</f>
        <v>0</v>
      </c>
      <c r="L37" s="14"/>
    </row>
    <row r="38" spans="2:12" s="13" customFormat="1" ht="7.05" customHeight="1">
      <c r="B38" s="14"/>
      <c r="L38" s="14"/>
    </row>
    <row r="39" spans="2:12" s="13" customFormat="1" ht="25.35" customHeight="1">
      <c r="B39" s="14"/>
      <c r="C39" s="83"/>
      <c r="D39" s="84" t="s">
        <v>37</v>
      </c>
      <c r="E39" s="42"/>
      <c r="F39" s="42"/>
      <c r="G39" s="85" t="s">
        <v>38</v>
      </c>
      <c r="H39" s="86" t="s">
        <v>39</v>
      </c>
      <c r="I39" s="42"/>
      <c r="J39" s="87">
        <f>SUM(J30:J37)</f>
        <v>0</v>
      </c>
      <c r="K39" s="88"/>
      <c r="L39" s="14"/>
    </row>
    <row r="40" spans="2:12" s="13" customFormat="1" ht="14.55" customHeight="1">
      <c r="B40" s="14"/>
      <c r="L40" s="14"/>
    </row>
    <row r="41" spans="2:12" ht="14.55" customHeight="1">
      <c r="B41" s="5"/>
      <c r="L41" s="5"/>
    </row>
    <row r="42" spans="2:12" ht="14.55" customHeight="1">
      <c r="B42" s="5"/>
      <c r="L42" s="5"/>
    </row>
    <row r="43" spans="2:12" ht="14.55" customHeight="1">
      <c r="B43" s="5"/>
      <c r="L43" s="5"/>
    </row>
    <row r="44" spans="2:12" ht="14.55" customHeight="1">
      <c r="B44" s="5"/>
      <c r="L44" s="5"/>
    </row>
    <row r="45" spans="2:12" ht="14.55" customHeight="1">
      <c r="B45" s="5"/>
      <c r="L45" s="5"/>
    </row>
    <row r="46" spans="2:12" ht="14.55" customHeight="1">
      <c r="B46" s="5"/>
      <c r="L46" s="5"/>
    </row>
    <row r="47" spans="2:12" ht="14.55" customHeight="1">
      <c r="B47" s="5"/>
      <c r="L47" s="5"/>
    </row>
    <row r="48" spans="2:12" ht="14.55" customHeight="1">
      <c r="B48" s="5"/>
      <c r="L48" s="5"/>
    </row>
    <row r="49" spans="2:12" ht="14.55" customHeight="1">
      <c r="B49" s="5"/>
      <c r="L49" s="5"/>
    </row>
    <row r="50" spans="2:12" s="13" customFormat="1" ht="14.55" customHeight="1">
      <c r="B50" s="14"/>
      <c r="D50" s="26" t="s">
        <v>40</v>
      </c>
      <c r="E50" s="27"/>
      <c r="F50" s="27"/>
      <c r="G50" s="26" t="s">
        <v>41</v>
      </c>
      <c r="H50" s="27"/>
      <c r="I50" s="27"/>
      <c r="J50" s="27"/>
      <c r="K50" s="27"/>
      <c r="L50" s="14"/>
    </row>
    <row r="51" spans="2:12">
      <c r="B51" s="5"/>
      <c r="L51" s="5"/>
    </row>
    <row r="52" spans="2:12">
      <c r="B52" s="5"/>
      <c r="L52" s="5"/>
    </row>
    <row r="53" spans="2:12">
      <c r="B53" s="5"/>
      <c r="L53" s="5"/>
    </row>
    <row r="54" spans="2:12">
      <c r="B54" s="5"/>
      <c r="L54" s="5"/>
    </row>
    <row r="55" spans="2:12">
      <c r="B55" s="5"/>
      <c r="L55" s="5"/>
    </row>
    <row r="56" spans="2:12">
      <c r="B56" s="5"/>
      <c r="L56" s="5"/>
    </row>
    <row r="57" spans="2:12">
      <c r="B57" s="5"/>
      <c r="L57" s="5"/>
    </row>
    <row r="58" spans="2:12">
      <c r="B58" s="5"/>
      <c r="L58" s="5"/>
    </row>
    <row r="59" spans="2:12">
      <c r="B59" s="5"/>
      <c r="L59" s="5"/>
    </row>
    <row r="60" spans="2:12">
      <c r="B60" s="5"/>
      <c r="L60" s="5"/>
    </row>
    <row r="61" spans="2:12" s="13" customFormat="1" ht="13.2">
      <c r="B61" s="14"/>
      <c r="D61" s="28" t="s">
        <v>42</v>
      </c>
      <c r="E61" s="16"/>
      <c r="F61" s="89" t="s">
        <v>43</v>
      </c>
      <c r="G61" s="28" t="s">
        <v>42</v>
      </c>
      <c r="H61" s="16"/>
      <c r="I61" s="16"/>
      <c r="J61" s="90" t="s">
        <v>43</v>
      </c>
      <c r="K61" s="16"/>
      <c r="L61" s="14"/>
    </row>
    <row r="62" spans="2:12">
      <c r="B62" s="5"/>
      <c r="L62" s="5"/>
    </row>
    <row r="63" spans="2:12">
      <c r="B63" s="5"/>
      <c r="L63" s="5"/>
    </row>
    <row r="64" spans="2:12">
      <c r="B64" s="5"/>
      <c r="L64" s="5"/>
    </row>
    <row r="65" spans="2:12" s="13" customFormat="1" ht="13.2">
      <c r="B65" s="14"/>
      <c r="D65" s="26" t="s">
        <v>44</v>
      </c>
      <c r="E65" s="27"/>
      <c r="F65" s="27"/>
      <c r="G65" s="26" t="s">
        <v>45</v>
      </c>
      <c r="H65" s="27"/>
      <c r="I65" s="27"/>
      <c r="J65" s="27"/>
      <c r="K65" s="27"/>
      <c r="L65" s="14"/>
    </row>
    <row r="66" spans="2:12">
      <c r="B66" s="5"/>
      <c r="L66" s="5"/>
    </row>
    <row r="67" spans="2:12">
      <c r="B67" s="5"/>
      <c r="L67" s="5"/>
    </row>
    <row r="68" spans="2:12">
      <c r="B68" s="5"/>
      <c r="L68" s="5"/>
    </row>
    <row r="69" spans="2:12">
      <c r="B69" s="5"/>
      <c r="L69" s="5"/>
    </row>
    <row r="70" spans="2:12">
      <c r="B70" s="5"/>
      <c r="L70" s="5"/>
    </row>
    <row r="71" spans="2:12">
      <c r="B71" s="5"/>
      <c r="L71" s="5"/>
    </row>
    <row r="72" spans="2:12">
      <c r="B72" s="5"/>
      <c r="L72" s="5"/>
    </row>
    <row r="73" spans="2:12">
      <c r="B73" s="5"/>
      <c r="L73" s="5"/>
    </row>
    <row r="74" spans="2:12">
      <c r="B74" s="5"/>
      <c r="L74" s="5"/>
    </row>
    <row r="75" spans="2:12">
      <c r="B75" s="5"/>
      <c r="L75" s="5"/>
    </row>
    <row r="76" spans="2:12" s="13" customFormat="1" ht="13.2">
      <c r="B76" s="14"/>
      <c r="D76" s="28" t="s">
        <v>42</v>
      </c>
      <c r="E76" s="16"/>
      <c r="F76" s="89" t="s">
        <v>43</v>
      </c>
      <c r="G76" s="28" t="s">
        <v>42</v>
      </c>
      <c r="H76" s="16"/>
      <c r="I76" s="16"/>
      <c r="J76" s="90" t="s">
        <v>43</v>
      </c>
      <c r="K76" s="16"/>
      <c r="L76" s="14"/>
    </row>
    <row r="77" spans="2:12" s="13" customFormat="1" ht="14.55" customHeight="1"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14"/>
    </row>
    <row r="81" spans="2:47" s="13" customFormat="1" ht="7.0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14"/>
    </row>
    <row r="82" spans="2:47" s="13" customFormat="1" ht="25.05" customHeight="1">
      <c r="B82" s="14"/>
      <c r="C82" s="6" t="s">
        <v>79</v>
      </c>
      <c r="L82" s="14"/>
    </row>
    <row r="83" spans="2:47" s="13" customFormat="1" ht="7.05" customHeight="1">
      <c r="B83" s="14"/>
      <c r="L83" s="14"/>
    </row>
    <row r="84" spans="2:47" s="13" customFormat="1" ht="12" customHeight="1">
      <c r="B84" s="14"/>
      <c r="C84" s="10" t="s">
        <v>11</v>
      </c>
      <c r="L84" s="14"/>
    </row>
    <row r="85" spans="2:47" s="13" customFormat="1" ht="16.5" customHeight="1">
      <c r="B85" s="14"/>
      <c r="E85" s="318" t="str">
        <f>E7</f>
        <v>Spomalovací prah na Vývojovej ul.</v>
      </c>
      <c r="F85" s="319"/>
      <c r="G85" s="319"/>
      <c r="H85" s="319"/>
      <c r="L85" s="14"/>
    </row>
    <row r="86" spans="2:47" s="13" customFormat="1" ht="12" customHeight="1">
      <c r="B86" s="14"/>
      <c r="C86" s="10" t="s">
        <v>77</v>
      </c>
      <c r="L86" s="14"/>
    </row>
    <row r="87" spans="2:47" s="13" customFormat="1" ht="16.5" customHeight="1">
      <c r="B87" s="14"/>
      <c r="E87" s="294" t="str">
        <f>E9</f>
        <v>SO 01 - SO01Spomalovací prah</v>
      </c>
      <c r="F87" s="317"/>
      <c r="G87" s="317"/>
      <c r="H87" s="317"/>
      <c r="L87" s="14"/>
    </row>
    <row r="88" spans="2:47" s="13" customFormat="1" ht="7.05" customHeight="1">
      <c r="B88" s="14"/>
      <c r="L88" s="14"/>
    </row>
    <row r="89" spans="2:47" s="13" customFormat="1" ht="12" customHeight="1">
      <c r="B89" s="14"/>
      <c r="C89" s="10" t="s">
        <v>15</v>
      </c>
      <c r="F89" s="11" t="str">
        <f>F12</f>
        <v xml:space="preserve"> </v>
      </c>
      <c r="I89" s="10" t="s">
        <v>17</v>
      </c>
      <c r="J89" s="71" t="str">
        <f>IF(J12="","",J12)</f>
        <v/>
      </c>
      <c r="L89" s="14"/>
    </row>
    <row r="90" spans="2:47" s="13" customFormat="1" ht="7.05" customHeight="1">
      <c r="B90" s="14"/>
      <c r="L90" s="14"/>
    </row>
    <row r="91" spans="2:47" s="13" customFormat="1" ht="15.3" customHeight="1">
      <c r="B91" s="14"/>
      <c r="C91" s="10" t="s">
        <v>18</v>
      </c>
      <c r="F91" s="11" t="str">
        <f>E15</f>
        <v xml:space="preserve"> </v>
      </c>
      <c r="I91" s="10" t="s">
        <v>22</v>
      </c>
      <c r="J91" s="91" t="str">
        <f>E21</f>
        <v xml:space="preserve"> </v>
      </c>
      <c r="L91" s="14"/>
    </row>
    <row r="92" spans="2:47" s="13" customFormat="1" ht="15.3" customHeight="1">
      <c r="B92" s="14"/>
      <c r="C92" s="10" t="s">
        <v>21</v>
      </c>
      <c r="F92" s="11" t="str">
        <f>IF(E18="","",E18)</f>
        <v xml:space="preserve"> </v>
      </c>
      <c r="I92" s="10" t="s">
        <v>25</v>
      </c>
      <c r="J92" s="91" t="str">
        <f>E24</f>
        <v xml:space="preserve"> </v>
      </c>
      <c r="L92" s="14"/>
    </row>
    <row r="93" spans="2:47" s="13" customFormat="1" ht="10.35" customHeight="1">
      <c r="B93" s="14"/>
      <c r="L93" s="14"/>
    </row>
    <row r="94" spans="2:47" s="13" customFormat="1" ht="29.25" customHeight="1">
      <c r="B94" s="14"/>
      <c r="C94" s="92" t="s">
        <v>80</v>
      </c>
      <c r="D94" s="83"/>
      <c r="E94" s="83"/>
      <c r="F94" s="83"/>
      <c r="G94" s="83"/>
      <c r="H94" s="83"/>
      <c r="I94" s="83"/>
      <c r="J94" s="93" t="s">
        <v>81</v>
      </c>
      <c r="K94" s="83"/>
      <c r="L94" s="14"/>
    </row>
    <row r="95" spans="2:47" s="13" customFormat="1" ht="10.35" customHeight="1">
      <c r="B95" s="14"/>
      <c r="L95" s="14"/>
    </row>
    <row r="96" spans="2:47" s="13" customFormat="1" ht="22.95" customHeight="1">
      <c r="B96" s="14"/>
      <c r="C96" s="94" t="s">
        <v>82</v>
      </c>
      <c r="J96" s="75">
        <f>J122</f>
        <v>0</v>
      </c>
      <c r="L96" s="14"/>
      <c r="AU96" s="2" t="s">
        <v>83</v>
      </c>
    </row>
    <row r="97" spans="2:12" s="95" customFormat="1" ht="25.05" customHeight="1">
      <c r="B97" s="96"/>
      <c r="D97" s="97" t="s">
        <v>84</v>
      </c>
      <c r="E97" s="98"/>
      <c r="F97" s="98"/>
      <c r="G97" s="98"/>
      <c r="H97" s="98"/>
      <c r="I97" s="98"/>
      <c r="J97" s="99">
        <f>J123</f>
        <v>0</v>
      </c>
      <c r="L97" s="96"/>
    </row>
    <row r="98" spans="2:12" s="100" customFormat="1" ht="19.95" customHeight="1">
      <c r="B98" s="101"/>
      <c r="D98" s="102" t="s">
        <v>85</v>
      </c>
      <c r="E98" s="103"/>
      <c r="F98" s="103"/>
      <c r="G98" s="103"/>
      <c r="H98" s="103"/>
      <c r="I98" s="103"/>
      <c r="J98" s="104">
        <f>J124</f>
        <v>0</v>
      </c>
      <c r="L98" s="101"/>
    </row>
    <row r="99" spans="2:12" s="100" customFormat="1" ht="19.95" customHeight="1">
      <c r="B99" s="101"/>
      <c r="D99" s="102" t="s">
        <v>424</v>
      </c>
      <c r="E99" s="103"/>
      <c r="F99" s="103"/>
      <c r="G99" s="103"/>
      <c r="H99" s="103"/>
      <c r="I99" s="103"/>
      <c r="J99" s="104">
        <f>J139</f>
        <v>0</v>
      </c>
      <c r="L99" s="101"/>
    </row>
    <row r="100" spans="2:12" s="100" customFormat="1" ht="19.95" customHeight="1">
      <c r="B100" s="101"/>
      <c r="D100" s="102" t="s">
        <v>87</v>
      </c>
      <c r="E100" s="103"/>
      <c r="F100" s="103"/>
      <c r="G100" s="103"/>
      <c r="H100" s="103"/>
      <c r="I100" s="103"/>
      <c r="J100" s="104">
        <f>J141</f>
        <v>0</v>
      </c>
      <c r="L100" s="101"/>
    </row>
    <row r="101" spans="2:12" s="100" customFormat="1" ht="19.95" customHeight="1">
      <c r="B101" s="101"/>
      <c r="D101" s="102" t="s">
        <v>89</v>
      </c>
      <c r="E101" s="103"/>
      <c r="F101" s="103"/>
      <c r="G101" s="103"/>
      <c r="H101" s="103"/>
      <c r="I101" s="103"/>
      <c r="J101" s="104">
        <f>J150</f>
        <v>0</v>
      </c>
      <c r="L101" s="101"/>
    </row>
    <row r="102" spans="2:12" s="100" customFormat="1" ht="19.95" customHeight="1">
      <c r="B102" s="101"/>
      <c r="D102" s="102" t="s">
        <v>90</v>
      </c>
      <c r="E102" s="103"/>
      <c r="F102" s="103"/>
      <c r="G102" s="103"/>
      <c r="H102" s="103"/>
      <c r="I102" s="103"/>
      <c r="J102" s="104">
        <f>J172</f>
        <v>0</v>
      </c>
      <c r="L102" s="101"/>
    </row>
    <row r="103" spans="2:12" s="13" customFormat="1" ht="21.75" customHeight="1">
      <c r="B103" s="14"/>
      <c r="L103" s="14"/>
    </row>
    <row r="104" spans="2:12" s="13" customFormat="1" ht="7.05" customHeight="1"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14"/>
    </row>
    <row r="108" spans="2:12" s="13" customFormat="1" ht="7.05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14"/>
    </row>
    <row r="109" spans="2:12" s="13" customFormat="1" ht="25.05" customHeight="1">
      <c r="B109" s="14"/>
      <c r="C109" s="6" t="s">
        <v>92</v>
      </c>
      <c r="L109" s="14"/>
    </row>
    <row r="110" spans="2:12" s="13" customFormat="1" ht="7.05" customHeight="1">
      <c r="B110" s="14"/>
      <c r="L110" s="14"/>
    </row>
    <row r="111" spans="2:12" s="13" customFormat="1" ht="12" customHeight="1">
      <c r="B111" s="14"/>
      <c r="C111" s="10" t="s">
        <v>11</v>
      </c>
      <c r="L111" s="14"/>
    </row>
    <row r="112" spans="2:12" s="13" customFormat="1" ht="16.5" customHeight="1">
      <c r="B112" s="14"/>
      <c r="E112" s="318" t="str">
        <f>E7</f>
        <v>Spomalovací prah na Vývojovej ul.</v>
      </c>
      <c r="F112" s="319"/>
      <c r="G112" s="319"/>
      <c r="H112" s="319"/>
      <c r="L112" s="14"/>
    </row>
    <row r="113" spans="2:65" s="13" customFormat="1" ht="12" customHeight="1">
      <c r="B113" s="14"/>
      <c r="C113" s="10" t="s">
        <v>77</v>
      </c>
      <c r="L113" s="14"/>
    </row>
    <row r="114" spans="2:65" s="13" customFormat="1" ht="16.5" customHeight="1">
      <c r="B114" s="14"/>
      <c r="E114" s="294" t="str">
        <f>E9</f>
        <v>SO 01 - SO01Spomalovací prah</v>
      </c>
      <c r="F114" s="317"/>
      <c r="G114" s="317"/>
      <c r="H114" s="317"/>
      <c r="L114" s="14"/>
    </row>
    <row r="115" spans="2:65" s="13" customFormat="1" ht="7.05" customHeight="1">
      <c r="B115" s="14"/>
      <c r="L115" s="14"/>
    </row>
    <row r="116" spans="2:65" s="13" customFormat="1" ht="12" customHeight="1">
      <c r="B116" s="14"/>
      <c r="C116" s="10" t="s">
        <v>15</v>
      </c>
      <c r="F116" s="11" t="str">
        <f>F12</f>
        <v xml:space="preserve"> </v>
      </c>
      <c r="I116" s="10" t="s">
        <v>17</v>
      </c>
      <c r="J116" s="71" t="str">
        <f>IF(J12="","",J12)</f>
        <v/>
      </c>
      <c r="L116" s="14"/>
    </row>
    <row r="117" spans="2:65" s="13" customFormat="1" ht="7.05" customHeight="1">
      <c r="B117" s="14"/>
      <c r="L117" s="14"/>
    </row>
    <row r="118" spans="2:65" s="13" customFormat="1" ht="15.3" customHeight="1">
      <c r="B118" s="14"/>
      <c r="C118" s="10" t="s">
        <v>18</v>
      </c>
      <c r="F118" s="11" t="str">
        <f>E15</f>
        <v xml:space="preserve"> </v>
      </c>
      <c r="I118" s="10" t="s">
        <v>22</v>
      </c>
      <c r="J118" s="91" t="str">
        <f>E21</f>
        <v xml:space="preserve"> </v>
      </c>
      <c r="L118" s="14"/>
    </row>
    <row r="119" spans="2:65" s="13" customFormat="1" ht="15.3" customHeight="1">
      <c r="B119" s="14"/>
      <c r="C119" s="10" t="s">
        <v>21</v>
      </c>
      <c r="F119" s="11" t="str">
        <f>IF(E18="","",E18)</f>
        <v xml:space="preserve"> </v>
      </c>
      <c r="I119" s="10" t="s">
        <v>25</v>
      </c>
      <c r="J119" s="91" t="str">
        <f>E24</f>
        <v xml:space="preserve"> </v>
      </c>
      <c r="L119" s="14"/>
    </row>
    <row r="120" spans="2:65" s="13" customFormat="1" ht="10.35" customHeight="1">
      <c r="B120" s="14"/>
      <c r="L120" s="14"/>
    </row>
    <row r="121" spans="2:65" s="105" customFormat="1" ht="29.25" customHeight="1">
      <c r="B121" s="106"/>
      <c r="C121" s="107" t="s">
        <v>93</v>
      </c>
      <c r="D121" s="108" t="s">
        <v>52</v>
      </c>
      <c r="E121" s="108" t="s">
        <v>48</v>
      </c>
      <c r="F121" s="108" t="s">
        <v>49</v>
      </c>
      <c r="G121" s="108" t="s">
        <v>94</v>
      </c>
      <c r="H121" s="108" t="s">
        <v>95</v>
      </c>
      <c r="I121" s="108" t="s">
        <v>96</v>
      </c>
      <c r="J121" s="109" t="s">
        <v>81</v>
      </c>
      <c r="K121" s="110" t="s">
        <v>97</v>
      </c>
      <c r="L121" s="106"/>
      <c r="M121" s="44" t="s">
        <v>1</v>
      </c>
      <c r="N121" s="45" t="s">
        <v>31</v>
      </c>
      <c r="O121" s="45" t="s">
        <v>98</v>
      </c>
      <c r="P121" s="45" t="s">
        <v>99</v>
      </c>
      <c r="Q121" s="45" t="s">
        <v>100</v>
      </c>
      <c r="R121" s="45" t="s">
        <v>101</v>
      </c>
      <c r="S121" s="45" t="s">
        <v>102</v>
      </c>
      <c r="T121" s="46" t="s">
        <v>103</v>
      </c>
    </row>
    <row r="122" spans="2:65" s="13" customFormat="1" ht="22.95" customHeight="1">
      <c r="B122" s="14"/>
      <c r="C122" s="50" t="s">
        <v>82</v>
      </c>
      <c r="J122" s="111">
        <f>BK122</f>
        <v>0</v>
      </c>
      <c r="L122" s="14"/>
      <c r="M122" s="47"/>
      <c r="N122" s="39"/>
      <c r="O122" s="39"/>
      <c r="P122" s="112">
        <f>P123</f>
        <v>166.45963399999999</v>
      </c>
      <c r="Q122" s="39"/>
      <c r="R122" s="112">
        <f>R123</f>
        <v>70.520538000000002</v>
      </c>
      <c r="S122" s="39"/>
      <c r="T122" s="113">
        <f>T123</f>
        <v>28.292000000000002</v>
      </c>
      <c r="AT122" s="2" t="s">
        <v>66</v>
      </c>
      <c r="AU122" s="2" t="s">
        <v>83</v>
      </c>
      <c r="BK122" s="114">
        <f>BK123</f>
        <v>0</v>
      </c>
    </row>
    <row r="123" spans="2:65" s="115" customFormat="1" ht="25.95" customHeight="1">
      <c r="B123" s="116"/>
      <c r="D123" s="117" t="s">
        <v>66</v>
      </c>
      <c r="E123" s="118" t="s">
        <v>104</v>
      </c>
      <c r="F123" s="118" t="s">
        <v>105</v>
      </c>
      <c r="J123" s="119">
        <f>BK123</f>
        <v>0</v>
      </c>
      <c r="L123" s="116"/>
      <c r="M123" s="120"/>
      <c r="P123" s="121">
        <f>P124+P139+P141+P150+P172</f>
        <v>166.45963399999999</v>
      </c>
      <c r="R123" s="121">
        <f>R124+R139+R141+R150+R172</f>
        <v>70.520538000000002</v>
      </c>
      <c r="T123" s="122">
        <f>T124+T139+T141+T150+T172</f>
        <v>28.292000000000002</v>
      </c>
      <c r="AR123" s="117" t="s">
        <v>74</v>
      </c>
      <c r="AT123" s="123" t="s">
        <v>66</v>
      </c>
      <c r="AU123" s="123" t="s">
        <v>67</v>
      </c>
      <c r="AY123" s="117" t="s">
        <v>106</v>
      </c>
      <c r="BK123" s="124">
        <f>BK124+BK139+BK141+BK150+BK172</f>
        <v>0</v>
      </c>
    </row>
    <row r="124" spans="2:65" s="115" customFormat="1" ht="22.95" customHeight="1">
      <c r="B124" s="116"/>
      <c r="D124" s="117" t="s">
        <v>66</v>
      </c>
      <c r="E124" s="125" t="s">
        <v>74</v>
      </c>
      <c r="F124" s="125" t="s">
        <v>107</v>
      </c>
      <c r="J124" s="126">
        <f>BK124</f>
        <v>0</v>
      </c>
      <c r="L124" s="116"/>
      <c r="M124" s="120"/>
      <c r="P124" s="121">
        <f>SUM(P125:P138)</f>
        <v>35.332139999999995</v>
      </c>
      <c r="R124" s="121">
        <f>SUM(R125:R138)</f>
        <v>1.0540000000000001E-2</v>
      </c>
      <c r="T124" s="122">
        <f>SUM(T125:T138)</f>
        <v>28.208000000000002</v>
      </c>
      <c r="AR124" s="117" t="s">
        <v>74</v>
      </c>
      <c r="AT124" s="123" t="s">
        <v>66</v>
      </c>
      <c r="AU124" s="123" t="s">
        <v>74</v>
      </c>
      <c r="AY124" s="117" t="s">
        <v>106</v>
      </c>
      <c r="BK124" s="124">
        <f>SUM(BK125:BK138)</f>
        <v>0</v>
      </c>
    </row>
    <row r="125" spans="2:65" s="13" customFormat="1" ht="33" customHeight="1">
      <c r="B125" s="127"/>
      <c r="C125" s="128" t="s">
        <v>74</v>
      </c>
      <c r="D125" s="128" t="s">
        <v>108</v>
      </c>
      <c r="E125" s="129" t="s">
        <v>425</v>
      </c>
      <c r="F125" s="130" t="s">
        <v>426</v>
      </c>
      <c r="G125" s="131" t="s">
        <v>111</v>
      </c>
      <c r="H125" s="132">
        <v>3</v>
      </c>
      <c r="I125" s="133">
        <v>0</v>
      </c>
      <c r="J125" s="133">
        <f>ROUND(I125*H125,2)</f>
        <v>0</v>
      </c>
      <c r="K125" s="134"/>
      <c r="L125" s="14"/>
      <c r="M125" s="135" t="s">
        <v>1</v>
      </c>
      <c r="N125" s="136" t="s">
        <v>33</v>
      </c>
      <c r="O125" s="137">
        <v>0.151</v>
      </c>
      <c r="P125" s="137">
        <f t="shared" ref="P125:P138" si="0">O125*H125</f>
        <v>0.45299999999999996</v>
      </c>
      <c r="Q125" s="137">
        <v>0</v>
      </c>
      <c r="R125" s="137">
        <f t="shared" ref="R125:R138" si="1">Q125*H125</f>
        <v>0</v>
      </c>
      <c r="S125" s="137">
        <v>0.13800000000000001</v>
      </c>
      <c r="T125" s="138">
        <f t="shared" ref="T125:T138" si="2">S125*H125</f>
        <v>0.41400000000000003</v>
      </c>
      <c r="AR125" s="139" t="s">
        <v>112</v>
      </c>
      <c r="AT125" s="139" t="s">
        <v>108</v>
      </c>
      <c r="AU125" s="139" t="s">
        <v>113</v>
      </c>
      <c r="AY125" s="2" t="s">
        <v>106</v>
      </c>
      <c r="BE125" s="140">
        <f t="shared" ref="BE125:BE138" si="3">IF(N125="základná",J125,0)</f>
        <v>0</v>
      </c>
      <c r="BF125" s="140">
        <f t="shared" ref="BF125:BF138" si="4">IF(N125="znížená",J125,0)</f>
        <v>0</v>
      </c>
      <c r="BG125" s="140">
        <f t="shared" ref="BG125:BG138" si="5">IF(N125="zákl. prenesená",J125,0)</f>
        <v>0</v>
      </c>
      <c r="BH125" s="140">
        <f t="shared" ref="BH125:BH138" si="6">IF(N125="zníž. prenesená",J125,0)</f>
        <v>0</v>
      </c>
      <c r="BI125" s="140">
        <f t="shared" ref="BI125:BI138" si="7">IF(N125="nulová",J125,0)</f>
        <v>0</v>
      </c>
      <c r="BJ125" s="2" t="s">
        <v>113</v>
      </c>
      <c r="BK125" s="141">
        <f t="shared" ref="BK125:BK138" si="8">ROUND(I125*H125,3)</f>
        <v>0</v>
      </c>
      <c r="BL125" s="2" t="s">
        <v>112</v>
      </c>
      <c r="BM125" s="139" t="s">
        <v>427</v>
      </c>
    </row>
    <row r="126" spans="2:65" s="13" customFormat="1" ht="33" customHeight="1">
      <c r="B126" s="127"/>
      <c r="C126" s="128" t="s">
        <v>113</v>
      </c>
      <c r="D126" s="128" t="s">
        <v>108</v>
      </c>
      <c r="E126" s="129" t="s">
        <v>428</v>
      </c>
      <c r="F126" s="130" t="s">
        <v>429</v>
      </c>
      <c r="G126" s="131" t="s">
        <v>111</v>
      </c>
      <c r="H126" s="132">
        <v>2</v>
      </c>
      <c r="I126" s="133">
        <v>0</v>
      </c>
      <c r="J126" s="133">
        <f t="shared" ref="J126:J138" si="9">ROUND(I126*H126,2)</f>
        <v>0</v>
      </c>
      <c r="K126" s="134"/>
      <c r="L126" s="14"/>
      <c r="M126" s="135" t="s">
        <v>1</v>
      </c>
      <c r="N126" s="136" t="s">
        <v>33</v>
      </c>
      <c r="O126" s="137">
        <v>0.60299999999999998</v>
      </c>
      <c r="P126" s="137">
        <f t="shared" si="0"/>
        <v>1.206</v>
      </c>
      <c r="Q126" s="137">
        <v>0</v>
      </c>
      <c r="R126" s="137">
        <f t="shared" si="1"/>
        <v>0</v>
      </c>
      <c r="S126" s="137">
        <v>0.23499999999999999</v>
      </c>
      <c r="T126" s="138">
        <f t="shared" si="2"/>
        <v>0.47</v>
      </c>
      <c r="AR126" s="139" t="s">
        <v>112</v>
      </c>
      <c r="AT126" s="139" t="s">
        <v>108</v>
      </c>
      <c r="AU126" s="139" t="s">
        <v>113</v>
      </c>
      <c r="AY126" s="2" t="s">
        <v>106</v>
      </c>
      <c r="BE126" s="140">
        <f t="shared" si="3"/>
        <v>0</v>
      </c>
      <c r="BF126" s="140">
        <f t="shared" si="4"/>
        <v>0</v>
      </c>
      <c r="BG126" s="140">
        <f t="shared" si="5"/>
        <v>0</v>
      </c>
      <c r="BH126" s="140">
        <f t="shared" si="6"/>
        <v>0</v>
      </c>
      <c r="BI126" s="140">
        <f t="shared" si="7"/>
        <v>0</v>
      </c>
      <c r="BJ126" s="2" t="s">
        <v>113</v>
      </c>
      <c r="BK126" s="141">
        <f t="shared" si="8"/>
        <v>0</v>
      </c>
      <c r="BL126" s="2" t="s">
        <v>112</v>
      </c>
      <c r="BM126" s="139" t="s">
        <v>430</v>
      </c>
    </row>
    <row r="127" spans="2:65" s="13" customFormat="1" ht="33" customHeight="1">
      <c r="B127" s="127"/>
      <c r="C127" s="128" t="s">
        <v>118</v>
      </c>
      <c r="D127" s="128" t="s">
        <v>108</v>
      </c>
      <c r="E127" s="129" t="s">
        <v>387</v>
      </c>
      <c r="F127" s="130" t="s">
        <v>388</v>
      </c>
      <c r="G127" s="131" t="s">
        <v>111</v>
      </c>
      <c r="H127" s="132">
        <v>2</v>
      </c>
      <c r="I127" s="133">
        <v>0</v>
      </c>
      <c r="J127" s="133">
        <f t="shared" si="9"/>
        <v>0</v>
      </c>
      <c r="K127" s="134"/>
      <c r="L127" s="14"/>
      <c r="M127" s="135" t="s">
        <v>1</v>
      </c>
      <c r="N127" s="136" t="s">
        <v>33</v>
      </c>
      <c r="O127" s="137">
        <v>1.169</v>
      </c>
      <c r="P127" s="137">
        <f t="shared" si="0"/>
        <v>2.3380000000000001</v>
      </c>
      <c r="Q127" s="137">
        <v>0</v>
      </c>
      <c r="R127" s="137">
        <f t="shared" si="1"/>
        <v>0</v>
      </c>
      <c r="S127" s="137">
        <v>0.22500000000000001</v>
      </c>
      <c r="T127" s="138">
        <f t="shared" si="2"/>
        <v>0.45</v>
      </c>
      <c r="AR127" s="139" t="s">
        <v>112</v>
      </c>
      <c r="AT127" s="139" t="s">
        <v>108</v>
      </c>
      <c r="AU127" s="139" t="s">
        <v>113</v>
      </c>
      <c r="AY127" s="2" t="s">
        <v>106</v>
      </c>
      <c r="BE127" s="140">
        <f t="shared" si="3"/>
        <v>0</v>
      </c>
      <c r="BF127" s="140">
        <f t="shared" si="4"/>
        <v>0</v>
      </c>
      <c r="BG127" s="140">
        <f t="shared" si="5"/>
        <v>0</v>
      </c>
      <c r="BH127" s="140">
        <f t="shared" si="6"/>
        <v>0</v>
      </c>
      <c r="BI127" s="140">
        <f t="shared" si="7"/>
        <v>0</v>
      </c>
      <c r="BJ127" s="2" t="s">
        <v>113</v>
      </c>
      <c r="BK127" s="141">
        <f t="shared" si="8"/>
        <v>0</v>
      </c>
      <c r="BL127" s="2" t="s">
        <v>112</v>
      </c>
      <c r="BM127" s="139" t="s">
        <v>431</v>
      </c>
    </row>
    <row r="128" spans="2:65" s="13" customFormat="1" ht="33" customHeight="1">
      <c r="B128" s="127"/>
      <c r="C128" s="128" t="s">
        <v>112</v>
      </c>
      <c r="D128" s="128" t="s">
        <v>108</v>
      </c>
      <c r="E128" s="129" t="s">
        <v>432</v>
      </c>
      <c r="F128" s="130" t="s">
        <v>433</v>
      </c>
      <c r="G128" s="131" t="s">
        <v>111</v>
      </c>
      <c r="H128" s="132">
        <v>2</v>
      </c>
      <c r="I128" s="133">
        <v>0</v>
      </c>
      <c r="J128" s="133">
        <f t="shared" si="9"/>
        <v>0</v>
      </c>
      <c r="K128" s="134"/>
      <c r="L128" s="14"/>
      <c r="M128" s="135" t="s">
        <v>1</v>
      </c>
      <c r="N128" s="136" t="s">
        <v>33</v>
      </c>
      <c r="O128" s="137">
        <v>0.19</v>
      </c>
      <c r="P128" s="137">
        <f t="shared" si="0"/>
        <v>0.38</v>
      </c>
      <c r="Q128" s="137">
        <v>0</v>
      </c>
      <c r="R128" s="137">
        <f t="shared" si="1"/>
        <v>0</v>
      </c>
      <c r="S128" s="137">
        <v>9.8000000000000004E-2</v>
      </c>
      <c r="T128" s="138">
        <f t="shared" si="2"/>
        <v>0.19600000000000001</v>
      </c>
      <c r="AR128" s="139" t="s">
        <v>112</v>
      </c>
      <c r="AT128" s="139" t="s">
        <v>108</v>
      </c>
      <c r="AU128" s="139" t="s">
        <v>113</v>
      </c>
      <c r="AY128" s="2" t="s">
        <v>106</v>
      </c>
      <c r="BE128" s="140">
        <f t="shared" si="3"/>
        <v>0</v>
      </c>
      <c r="BF128" s="140">
        <f t="shared" si="4"/>
        <v>0</v>
      </c>
      <c r="BG128" s="140">
        <f t="shared" si="5"/>
        <v>0</v>
      </c>
      <c r="BH128" s="140">
        <f t="shared" si="6"/>
        <v>0</v>
      </c>
      <c r="BI128" s="140">
        <f t="shared" si="7"/>
        <v>0</v>
      </c>
      <c r="BJ128" s="2" t="s">
        <v>113</v>
      </c>
      <c r="BK128" s="141">
        <f t="shared" si="8"/>
        <v>0</v>
      </c>
      <c r="BL128" s="2" t="s">
        <v>112</v>
      </c>
      <c r="BM128" s="139" t="s">
        <v>434</v>
      </c>
    </row>
    <row r="129" spans="2:65" s="13" customFormat="1" ht="24.3" customHeight="1">
      <c r="B129" s="127"/>
      <c r="C129" s="128" t="s">
        <v>126</v>
      </c>
      <c r="D129" s="128" t="s">
        <v>108</v>
      </c>
      <c r="E129" s="129" t="s">
        <v>390</v>
      </c>
      <c r="F129" s="130" t="s">
        <v>391</v>
      </c>
      <c r="G129" s="131" t="s">
        <v>111</v>
      </c>
      <c r="H129" s="132">
        <v>30</v>
      </c>
      <c r="I129" s="133">
        <v>0</v>
      </c>
      <c r="J129" s="133">
        <f t="shared" si="9"/>
        <v>0</v>
      </c>
      <c r="K129" s="134"/>
      <c r="L129" s="14"/>
      <c r="M129" s="135" t="s">
        <v>1</v>
      </c>
      <c r="N129" s="136" t="s">
        <v>33</v>
      </c>
      <c r="O129" s="137">
        <v>0.59199999999999997</v>
      </c>
      <c r="P129" s="137">
        <f t="shared" si="0"/>
        <v>17.759999999999998</v>
      </c>
      <c r="Q129" s="137">
        <v>0</v>
      </c>
      <c r="R129" s="137">
        <f t="shared" si="1"/>
        <v>0</v>
      </c>
      <c r="S129" s="137">
        <v>0.316</v>
      </c>
      <c r="T129" s="138">
        <f t="shared" si="2"/>
        <v>9.48</v>
      </c>
      <c r="AR129" s="139" t="s">
        <v>112</v>
      </c>
      <c r="AT129" s="139" t="s">
        <v>108</v>
      </c>
      <c r="AU129" s="139" t="s">
        <v>113</v>
      </c>
      <c r="AY129" s="2" t="s">
        <v>106</v>
      </c>
      <c r="BE129" s="140">
        <f t="shared" si="3"/>
        <v>0</v>
      </c>
      <c r="BF129" s="140">
        <f t="shared" si="4"/>
        <v>0</v>
      </c>
      <c r="BG129" s="140">
        <f t="shared" si="5"/>
        <v>0</v>
      </c>
      <c r="BH129" s="140">
        <f t="shared" si="6"/>
        <v>0</v>
      </c>
      <c r="BI129" s="140">
        <f t="shared" si="7"/>
        <v>0</v>
      </c>
      <c r="BJ129" s="2" t="s">
        <v>113</v>
      </c>
      <c r="BK129" s="141">
        <f t="shared" si="8"/>
        <v>0</v>
      </c>
      <c r="BL129" s="2" t="s">
        <v>112</v>
      </c>
      <c r="BM129" s="139" t="s">
        <v>435</v>
      </c>
    </row>
    <row r="130" spans="2:65" s="13" customFormat="1" ht="33" customHeight="1">
      <c r="B130" s="127"/>
      <c r="C130" s="128" t="s">
        <v>131</v>
      </c>
      <c r="D130" s="128" t="s">
        <v>108</v>
      </c>
      <c r="E130" s="129" t="s">
        <v>119</v>
      </c>
      <c r="F130" s="130" t="s">
        <v>436</v>
      </c>
      <c r="G130" s="131" t="s">
        <v>111</v>
      </c>
      <c r="H130" s="132">
        <v>62</v>
      </c>
      <c r="I130" s="133">
        <v>0</v>
      </c>
      <c r="J130" s="133">
        <f t="shared" si="9"/>
        <v>0</v>
      </c>
      <c r="K130" s="134"/>
      <c r="L130" s="14"/>
      <c r="M130" s="135" t="s">
        <v>1</v>
      </c>
      <c r="N130" s="136" t="s">
        <v>33</v>
      </c>
      <c r="O130" s="137">
        <v>0.14116999999999999</v>
      </c>
      <c r="P130" s="137">
        <f t="shared" si="0"/>
        <v>8.7525399999999998</v>
      </c>
      <c r="Q130" s="137">
        <v>1.7000000000000001E-4</v>
      </c>
      <c r="R130" s="137">
        <f t="shared" si="1"/>
        <v>1.0540000000000001E-2</v>
      </c>
      <c r="S130" s="137">
        <v>0.254</v>
      </c>
      <c r="T130" s="138">
        <f t="shared" si="2"/>
        <v>15.748000000000001</v>
      </c>
      <c r="AR130" s="139" t="s">
        <v>112</v>
      </c>
      <c r="AT130" s="139" t="s">
        <v>108</v>
      </c>
      <c r="AU130" s="139" t="s">
        <v>113</v>
      </c>
      <c r="AY130" s="2" t="s">
        <v>106</v>
      </c>
      <c r="BE130" s="140">
        <f t="shared" si="3"/>
        <v>0</v>
      </c>
      <c r="BF130" s="140">
        <f t="shared" si="4"/>
        <v>0</v>
      </c>
      <c r="BG130" s="140">
        <f t="shared" si="5"/>
        <v>0</v>
      </c>
      <c r="BH130" s="140">
        <f t="shared" si="6"/>
        <v>0</v>
      </c>
      <c r="BI130" s="140">
        <f t="shared" si="7"/>
        <v>0</v>
      </c>
      <c r="BJ130" s="2" t="s">
        <v>113</v>
      </c>
      <c r="BK130" s="141">
        <f t="shared" si="8"/>
        <v>0</v>
      </c>
      <c r="BL130" s="2" t="s">
        <v>112</v>
      </c>
      <c r="BM130" s="139" t="s">
        <v>437</v>
      </c>
    </row>
    <row r="131" spans="2:65" s="13" customFormat="1" ht="24.3" customHeight="1">
      <c r="B131" s="127"/>
      <c r="C131" s="128" t="s">
        <v>135</v>
      </c>
      <c r="D131" s="128" t="s">
        <v>108</v>
      </c>
      <c r="E131" s="129" t="s">
        <v>122</v>
      </c>
      <c r="F131" s="130" t="s">
        <v>123</v>
      </c>
      <c r="G131" s="131" t="s">
        <v>124</v>
      </c>
      <c r="H131" s="132">
        <v>10</v>
      </c>
      <c r="I131" s="133">
        <v>0</v>
      </c>
      <c r="J131" s="133">
        <f t="shared" si="9"/>
        <v>0</v>
      </c>
      <c r="K131" s="134"/>
      <c r="L131" s="14"/>
      <c r="M131" s="135" t="s">
        <v>1</v>
      </c>
      <c r="N131" s="136" t="s">
        <v>33</v>
      </c>
      <c r="O131" s="137">
        <v>0.127</v>
      </c>
      <c r="P131" s="137">
        <f t="shared" si="0"/>
        <v>1.27</v>
      </c>
      <c r="Q131" s="137">
        <v>0</v>
      </c>
      <c r="R131" s="137">
        <f t="shared" si="1"/>
        <v>0</v>
      </c>
      <c r="S131" s="137">
        <v>0.14499999999999999</v>
      </c>
      <c r="T131" s="138">
        <f t="shared" si="2"/>
        <v>1.45</v>
      </c>
      <c r="AR131" s="139" t="s">
        <v>112</v>
      </c>
      <c r="AT131" s="139" t="s">
        <v>108</v>
      </c>
      <c r="AU131" s="139" t="s">
        <v>113</v>
      </c>
      <c r="AY131" s="2" t="s">
        <v>106</v>
      </c>
      <c r="BE131" s="140">
        <f t="shared" si="3"/>
        <v>0</v>
      </c>
      <c r="BF131" s="140">
        <f t="shared" si="4"/>
        <v>0</v>
      </c>
      <c r="BG131" s="140">
        <f t="shared" si="5"/>
        <v>0</v>
      </c>
      <c r="BH131" s="140">
        <f t="shared" si="6"/>
        <v>0</v>
      </c>
      <c r="BI131" s="140">
        <f t="shared" si="7"/>
        <v>0</v>
      </c>
      <c r="BJ131" s="2" t="s">
        <v>113</v>
      </c>
      <c r="BK131" s="141">
        <f t="shared" si="8"/>
        <v>0</v>
      </c>
      <c r="BL131" s="2" t="s">
        <v>112</v>
      </c>
      <c r="BM131" s="139" t="s">
        <v>125</v>
      </c>
    </row>
    <row r="132" spans="2:65" s="13" customFormat="1" ht="24.3" customHeight="1">
      <c r="B132" s="127"/>
      <c r="C132" s="128" t="s">
        <v>139</v>
      </c>
      <c r="D132" s="128" t="s">
        <v>108</v>
      </c>
      <c r="E132" s="129" t="s">
        <v>438</v>
      </c>
      <c r="F132" s="130" t="s">
        <v>439</v>
      </c>
      <c r="G132" s="131" t="s">
        <v>129</v>
      </c>
      <c r="H132" s="132">
        <v>2</v>
      </c>
      <c r="I132" s="133">
        <v>0</v>
      </c>
      <c r="J132" s="133">
        <f t="shared" si="9"/>
        <v>0</v>
      </c>
      <c r="K132" s="134"/>
      <c r="L132" s="14"/>
      <c r="M132" s="135" t="s">
        <v>1</v>
      </c>
      <c r="N132" s="136" t="s">
        <v>33</v>
      </c>
      <c r="O132" s="137">
        <v>0.40833999999999998</v>
      </c>
      <c r="P132" s="137">
        <f t="shared" si="0"/>
        <v>0.81667999999999996</v>
      </c>
      <c r="Q132" s="137">
        <v>0</v>
      </c>
      <c r="R132" s="137">
        <f t="shared" si="1"/>
        <v>0</v>
      </c>
      <c r="S132" s="137">
        <v>0</v>
      </c>
      <c r="T132" s="138">
        <f t="shared" si="2"/>
        <v>0</v>
      </c>
      <c r="AR132" s="139" t="s">
        <v>112</v>
      </c>
      <c r="AT132" s="139" t="s">
        <v>108</v>
      </c>
      <c r="AU132" s="139" t="s">
        <v>113</v>
      </c>
      <c r="AY132" s="2" t="s">
        <v>106</v>
      </c>
      <c r="BE132" s="140">
        <f t="shared" si="3"/>
        <v>0</v>
      </c>
      <c r="BF132" s="140">
        <f t="shared" si="4"/>
        <v>0</v>
      </c>
      <c r="BG132" s="140">
        <f t="shared" si="5"/>
        <v>0</v>
      </c>
      <c r="BH132" s="140">
        <f t="shared" si="6"/>
        <v>0</v>
      </c>
      <c r="BI132" s="140">
        <f t="shared" si="7"/>
        <v>0</v>
      </c>
      <c r="BJ132" s="2" t="s">
        <v>113</v>
      </c>
      <c r="BK132" s="141">
        <f t="shared" si="8"/>
        <v>0</v>
      </c>
      <c r="BL132" s="2" t="s">
        <v>112</v>
      </c>
      <c r="BM132" s="139" t="s">
        <v>440</v>
      </c>
    </row>
    <row r="133" spans="2:65" s="13" customFormat="1" ht="24.3" customHeight="1">
      <c r="B133" s="127"/>
      <c r="C133" s="128" t="s">
        <v>143</v>
      </c>
      <c r="D133" s="128" t="s">
        <v>108</v>
      </c>
      <c r="E133" s="129" t="s">
        <v>132</v>
      </c>
      <c r="F133" s="130" t="s">
        <v>133</v>
      </c>
      <c r="G133" s="131" t="s">
        <v>129</v>
      </c>
      <c r="H133" s="132">
        <v>2</v>
      </c>
      <c r="I133" s="133">
        <v>0</v>
      </c>
      <c r="J133" s="133">
        <f t="shared" si="9"/>
        <v>0</v>
      </c>
      <c r="K133" s="134"/>
      <c r="L133" s="14"/>
      <c r="M133" s="135" t="s">
        <v>1</v>
      </c>
      <c r="N133" s="136" t="s">
        <v>33</v>
      </c>
      <c r="O133" s="137">
        <v>7.6999999999999999E-2</v>
      </c>
      <c r="P133" s="137">
        <f t="shared" si="0"/>
        <v>0.154</v>
      </c>
      <c r="Q133" s="137">
        <v>0</v>
      </c>
      <c r="R133" s="137">
        <f t="shared" si="1"/>
        <v>0</v>
      </c>
      <c r="S133" s="137">
        <v>0</v>
      </c>
      <c r="T133" s="138">
        <f t="shared" si="2"/>
        <v>0</v>
      </c>
      <c r="AR133" s="139" t="s">
        <v>112</v>
      </c>
      <c r="AT133" s="139" t="s">
        <v>108</v>
      </c>
      <c r="AU133" s="139" t="s">
        <v>113</v>
      </c>
      <c r="AY133" s="2" t="s">
        <v>106</v>
      </c>
      <c r="BE133" s="140">
        <f t="shared" si="3"/>
        <v>0</v>
      </c>
      <c r="BF133" s="140">
        <f t="shared" si="4"/>
        <v>0</v>
      </c>
      <c r="BG133" s="140">
        <f t="shared" si="5"/>
        <v>0</v>
      </c>
      <c r="BH133" s="140">
        <f t="shared" si="6"/>
        <v>0</v>
      </c>
      <c r="BI133" s="140">
        <f t="shared" si="7"/>
        <v>0</v>
      </c>
      <c r="BJ133" s="2" t="s">
        <v>113</v>
      </c>
      <c r="BK133" s="141">
        <f t="shared" si="8"/>
        <v>0</v>
      </c>
      <c r="BL133" s="2" t="s">
        <v>112</v>
      </c>
      <c r="BM133" s="139" t="s">
        <v>441</v>
      </c>
    </row>
    <row r="134" spans="2:65" s="13" customFormat="1" ht="37.950000000000003" customHeight="1">
      <c r="B134" s="127"/>
      <c r="C134" s="128" t="s">
        <v>147</v>
      </c>
      <c r="D134" s="128" t="s">
        <v>108</v>
      </c>
      <c r="E134" s="129" t="s">
        <v>442</v>
      </c>
      <c r="F134" s="130" t="s">
        <v>443</v>
      </c>
      <c r="G134" s="131" t="s">
        <v>129</v>
      </c>
      <c r="H134" s="132">
        <v>2</v>
      </c>
      <c r="I134" s="133">
        <v>0</v>
      </c>
      <c r="J134" s="133">
        <f t="shared" si="9"/>
        <v>0</v>
      </c>
      <c r="K134" s="134"/>
      <c r="L134" s="14"/>
      <c r="M134" s="135" t="s">
        <v>1</v>
      </c>
      <c r="N134" s="136" t="s">
        <v>33</v>
      </c>
      <c r="O134" s="137">
        <v>3.6799999999999999E-2</v>
      </c>
      <c r="P134" s="137">
        <f t="shared" si="0"/>
        <v>7.3599999999999999E-2</v>
      </c>
      <c r="Q134" s="137">
        <v>0</v>
      </c>
      <c r="R134" s="137">
        <f t="shared" si="1"/>
        <v>0</v>
      </c>
      <c r="S134" s="137">
        <v>0</v>
      </c>
      <c r="T134" s="138">
        <f t="shared" si="2"/>
        <v>0</v>
      </c>
      <c r="AR134" s="139" t="s">
        <v>112</v>
      </c>
      <c r="AT134" s="139" t="s">
        <v>108</v>
      </c>
      <c r="AU134" s="139" t="s">
        <v>113</v>
      </c>
      <c r="AY134" s="2" t="s">
        <v>106</v>
      </c>
      <c r="BE134" s="140">
        <f t="shared" si="3"/>
        <v>0</v>
      </c>
      <c r="BF134" s="140">
        <f t="shared" si="4"/>
        <v>0</v>
      </c>
      <c r="BG134" s="140">
        <f t="shared" si="5"/>
        <v>0</v>
      </c>
      <c r="BH134" s="140">
        <f t="shared" si="6"/>
        <v>0</v>
      </c>
      <c r="BI134" s="140">
        <f t="shared" si="7"/>
        <v>0</v>
      </c>
      <c r="BJ134" s="2" t="s">
        <v>113</v>
      </c>
      <c r="BK134" s="141">
        <f t="shared" si="8"/>
        <v>0</v>
      </c>
      <c r="BL134" s="2" t="s">
        <v>112</v>
      </c>
      <c r="BM134" s="139" t="s">
        <v>444</v>
      </c>
    </row>
    <row r="135" spans="2:65" s="13" customFormat="1" ht="44.25" customHeight="1">
      <c r="B135" s="127"/>
      <c r="C135" s="128" t="s">
        <v>151</v>
      </c>
      <c r="D135" s="128" t="s">
        <v>108</v>
      </c>
      <c r="E135" s="129" t="s">
        <v>445</v>
      </c>
      <c r="F135" s="130" t="s">
        <v>446</v>
      </c>
      <c r="G135" s="131" t="s">
        <v>129</v>
      </c>
      <c r="H135" s="132">
        <v>34</v>
      </c>
      <c r="I135" s="133">
        <v>0</v>
      </c>
      <c r="J135" s="133">
        <f t="shared" si="9"/>
        <v>0</v>
      </c>
      <c r="K135" s="134"/>
      <c r="L135" s="14"/>
      <c r="M135" s="135" t="s">
        <v>1</v>
      </c>
      <c r="N135" s="136" t="s">
        <v>33</v>
      </c>
      <c r="O135" s="137">
        <v>5.3899999999999998E-3</v>
      </c>
      <c r="P135" s="137">
        <f t="shared" si="0"/>
        <v>0.18326000000000001</v>
      </c>
      <c r="Q135" s="137">
        <v>0</v>
      </c>
      <c r="R135" s="137">
        <f t="shared" si="1"/>
        <v>0</v>
      </c>
      <c r="S135" s="137">
        <v>0</v>
      </c>
      <c r="T135" s="138">
        <f t="shared" si="2"/>
        <v>0</v>
      </c>
      <c r="AR135" s="139" t="s">
        <v>112</v>
      </c>
      <c r="AT135" s="139" t="s">
        <v>108</v>
      </c>
      <c r="AU135" s="139" t="s">
        <v>113</v>
      </c>
      <c r="AY135" s="2" t="s">
        <v>106</v>
      </c>
      <c r="BE135" s="140">
        <f t="shared" si="3"/>
        <v>0</v>
      </c>
      <c r="BF135" s="140">
        <f t="shared" si="4"/>
        <v>0</v>
      </c>
      <c r="BG135" s="140">
        <f t="shared" si="5"/>
        <v>0</v>
      </c>
      <c r="BH135" s="140">
        <f t="shared" si="6"/>
        <v>0</v>
      </c>
      <c r="BI135" s="140">
        <f t="shared" si="7"/>
        <v>0</v>
      </c>
      <c r="BJ135" s="2" t="s">
        <v>113</v>
      </c>
      <c r="BK135" s="141">
        <f t="shared" si="8"/>
        <v>0</v>
      </c>
      <c r="BL135" s="2" t="s">
        <v>112</v>
      </c>
      <c r="BM135" s="139" t="s">
        <v>447</v>
      </c>
    </row>
    <row r="136" spans="2:65" s="13" customFormat="1" ht="37.950000000000003" customHeight="1">
      <c r="B136" s="127"/>
      <c r="C136" s="128" t="s">
        <v>155</v>
      </c>
      <c r="D136" s="128" t="s">
        <v>108</v>
      </c>
      <c r="E136" s="129" t="s">
        <v>160</v>
      </c>
      <c r="F136" s="130" t="s">
        <v>161</v>
      </c>
      <c r="G136" s="131" t="s">
        <v>129</v>
      </c>
      <c r="H136" s="132">
        <v>2</v>
      </c>
      <c r="I136" s="133">
        <v>0</v>
      </c>
      <c r="J136" s="133">
        <f t="shared" si="9"/>
        <v>0</v>
      </c>
      <c r="K136" s="134"/>
      <c r="L136" s="14"/>
      <c r="M136" s="135" t="s">
        <v>1</v>
      </c>
      <c r="N136" s="136" t="s">
        <v>33</v>
      </c>
      <c r="O136" s="137">
        <v>4.8899999999999999E-2</v>
      </c>
      <c r="P136" s="137">
        <f t="shared" si="0"/>
        <v>9.7799999999999998E-2</v>
      </c>
      <c r="Q136" s="137">
        <v>0</v>
      </c>
      <c r="R136" s="137">
        <f t="shared" si="1"/>
        <v>0</v>
      </c>
      <c r="S136" s="137">
        <v>0</v>
      </c>
      <c r="T136" s="138">
        <f t="shared" si="2"/>
        <v>0</v>
      </c>
      <c r="AR136" s="139" t="s">
        <v>112</v>
      </c>
      <c r="AT136" s="139" t="s">
        <v>108</v>
      </c>
      <c r="AU136" s="139" t="s">
        <v>113</v>
      </c>
      <c r="AY136" s="2" t="s">
        <v>106</v>
      </c>
      <c r="BE136" s="140">
        <f t="shared" si="3"/>
        <v>0</v>
      </c>
      <c r="BF136" s="140">
        <f t="shared" si="4"/>
        <v>0</v>
      </c>
      <c r="BG136" s="140">
        <f t="shared" si="5"/>
        <v>0</v>
      </c>
      <c r="BH136" s="140">
        <f t="shared" si="6"/>
        <v>0</v>
      </c>
      <c r="BI136" s="140">
        <f t="shared" si="7"/>
        <v>0</v>
      </c>
      <c r="BJ136" s="2" t="s">
        <v>113</v>
      </c>
      <c r="BK136" s="141">
        <f t="shared" si="8"/>
        <v>0</v>
      </c>
      <c r="BL136" s="2" t="s">
        <v>112</v>
      </c>
      <c r="BM136" s="139" t="s">
        <v>448</v>
      </c>
    </row>
    <row r="137" spans="2:65" s="13" customFormat="1" ht="44.25" customHeight="1">
      <c r="B137" s="127"/>
      <c r="C137" s="128" t="s">
        <v>159</v>
      </c>
      <c r="D137" s="128" t="s">
        <v>108</v>
      </c>
      <c r="E137" s="129" t="s">
        <v>164</v>
      </c>
      <c r="F137" s="130" t="s">
        <v>165</v>
      </c>
      <c r="G137" s="131" t="s">
        <v>129</v>
      </c>
      <c r="H137" s="132">
        <v>34</v>
      </c>
      <c r="I137" s="133">
        <v>0</v>
      </c>
      <c r="J137" s="133">
        <f t="shared" si="9"/>
        <v>0</v>
      </c>
      <c r="K137" s="134"/>
      <c r="L137" s="14"/>
      <c r="M137" s="135" t="s">
        <v>1</v>
      </c>
      <c r="N137" s="136" t="s">
        <v>33</v>
      </c>
      <c r="O137" s="137">
        <v>5.3899999999999998E-3</v>
      </c>
      <c r="P137" s="137">
        <f t="shared" si="0"/>
        <v>0.18326000000000001</v>
      </c>
      <c r="Q137" s="137">
        <v>0</v>
      </c>
      <c r="R137" s="137">
        <f t="shared" si="1"/>
        <v>0</v>
      </c>
      <c r="S137" s="137">
        <v>0</v>
      </c>
      <c r="T137" s="138">
        <f t="shared" si="2"/>
        <v>0</v>
      </c>
      <c r="AR137" s="139" t="s">
        <v>112</v>
      </c>
      <c r="AT137" s="139" t="s">
        <v>108</v>
      </c>
      <c r="AU137" s="139" t="s">
        <v>113</v>
      </c>
      <c r="AY137" s="2" t="s">
        <v>106</v>
      </c>
      <c r="BE137" s="140">
        <f t="shared" si="3"/>
        <v>0</v>
      </c>
      <c r="BF137" s="140">
        <f t="shared" si="4"/>
        <v>0</v>
      </c>
      <c r="BG137" s="140">
        <f t="shared" si="5"/>
        <v>0</v>
      </c>
      <c r="BH137" s="140">
        <f t="shared" si="6"/>
        <v>0</v>
      </c>
      <c r="BI137" s="140">
        <f t="shared" si="7"/>
        <v>0</v>
      </c>
      <c r="BJ137" s="2" t="s">
        <v>113</v>
      </c>
      <c r="BK137" s="141">
        <f t="shared" si="8"/>
        <v>0</v>
      </c>
      <c r="BL137" s="2" t="s">
        <v>112</v>
      </c>
      <c r="BM137" s="139" t="s">
        <v>449</v>
      </c>
    </row>
    <row r="138" spans="2:65" s="13" customFormat="1" ht="16.5" customHeight="1">
      <c r="B138" s="127"/>
      <c r="C138" s="128" t="s">
        <v>163</v>
      </c>
      <c r="D138" s="128" t="s">
        <v>108</v>
      </c>
      <c r="E138" s="129" t="s">
        <v>450</v>
      </c>
      <c r="F138" s="130" t="s">
        <v>451</v>
      </c>
      <c r="G138" s="131" t="s">
        <v>129</v>
      </c>
      <c r="H138" s="132">
        <v>2</v>
      </c>
      <c r="I138" s="133">
        <v>0</v>
      </c>
      <c r="J138" s="133">
        <f t="shared" si="9"/>
        <v>0</v>
      </c>
      <c r="K138" s="134"/>
      <c r="L138" s="14"/>
      <c r="M138" s="135" t="s">
        <v>1</v>
      </c>
      <c r="N138" s="136" t="s">
        <v>33</v>
      </c>
      <c r="O138" s="137">
        <v>0.83199999999999996</v>
      </c>
      <c r="P138" s="137">
        <f t="shared" si="0"/>
        <v>1.6639999999999999</v>
      </c>
      <c r="Q138" s="137">
        <v>0</v>
      </c>
      <c r="R138" s="137">
        <f t="shared" si="1"/>
        <v>0</v>
      </c>
      <c r="S138" s="137">
        <v>0</v>
      </c>
      <c r="T138" s="138">
        <f t="shared" si="2"/>
        <v>0</v>
      </c>
      <c r="AR138" s="139" t="s">
        <v>112</v>
      </c>
      <c r="AT138" s="139" t="s">
        <v>108</v>
      </c>
      <c r="AU138" s="139" t="s">
        <v>113</v>
      </c>
      <c r="AY138" s="2" t="s">
        <v>106</v>
      </c>
      <c r="BE138" s="140">
        <f t="shared" si="3"/>
        <v>0</v>
      </c>
      <c r="BF138" s="140">
        <f t="shared" si="4"/>
        <v>0</v>
      </c>
      <c r="BG138" s="140">
        <f t="shared" si="5"/>
        <v>0</v>
      </c>
      <c r="BH138" s="140">
        <f t="shared" si="6"/>
        <v>0</v>
      </c>
      <c r="BI138" s="140">
        <f t="shared" si="7"/>
        <v>0</v>
      </c>
      <c r="BJ138" s="2" t="s">
        <v>113</v>
      </c>
      <c r="BK138" s="141">
        <f t="shared" si="8"/>
        <v>0</v>
      </c>
      <c r="BL138" s="2" t="s">
        <v>112</v>
      </c>
      <c r="BM138" s="139" t="s">
        <v>452</v>
      </c>
    </row>
    <row r="139" spans="2:65" s="115" customFormat="1" ht="22.95" customHeight="1">
      <c r="B139" s="116"/>
      <c r="D139" s="117" t="s">
        <v>66</v>
      </c>
      <c r="E139" s="125" t="s">
        <v>118</v>
      </c>
      <c r="F139" s="125" t="s">
        <v>453</v>
      </c>
      <c r="J139" s="126">
        <f>BK139</f>
        <v>0</v>
      </c>
      <c r="L139" s="116"/>
      <c r="M139" s="120"/>
      <c r="P139" s="121">
        <f>P140</f>
        <v>12.130320000000001</v>
      </c>
      <c r="R139" s="121">
        <f>R140</f>
        <v>28.342560000000002</v>
      </c>
      <c r="T139" s="122">
        <f>T140</f>
        <v>0</v>
      </c>
      <c r="AR139" s="117" t="s">
        <v>74</v>
      </c>
      <c r="AT139" s="123" t="s">
        <v>66</v>
      </c>
      <c r="AU139" s="123" t="s">
        <v>74</v>
      </c>
      <c r="AY139" s="117" t="s">
        <v>106</v>
      </c>
      <c r="BK139" s="124">
        <f>BK140</f>
        <v>0</v>
      </c>
    </row>
    <row r="140" spans="2:65" s="13" customFormat="1" ht="24.3" customHeight="1">
      <c r="B140" s="127"/>
      <c r="C140" s="128" t="s">
        <v>167</v>
      </c>
      <c r="D140" s="128" t="s">
        <v>108</v>
      </c>
      <c r="E140" s="129" t="s">
        <v>454</v>
      </c>
      <c r="F140" s="130" t="s">
        <v>455</v>
      </c>
      <c r="G140" s="131" t="s">
        <v>129</v>
      </c>
      <c r="H140" s="132">
        <v>12</v>
      </c>
      <c r="I140" s="133">
        <v>0</v>
      </c>
      <c r="J140" s="133">
        <f>ROUND(I140*H140,2)</f>
        <v>0</v>
      </c>
      <c r="K140" s="134"/>
      <c r="L140" s="14"/>
      <c r="M140" s="135" t="s">
        <v>1</v>
      </c>
      <c r="N140" s="136" t="s">
        <v>33</v>
      </c>
      <c r="O140" s="137">
        <v>1.0108600000000001</v>
      </c>
      <c r="P140" s="137">
        <f>O140*H140</f>
        <v>12.130320000000001</v>
      </c>
      <c r="Q140" s="137">
        <v>2.3618800000000002</v>
      </c>
      <c r="R140" s="137">
        <f>Q140*H140</f>
        <v>28.342560000000002</v>
      </c>
      <c r="S140" s="137">
        <v>0</v>
      </c>
      <c r="T140" s="138">
        <f>S140*H140</f>
        <v>0</v>
      </c>
      <c r="AR140" s="139" t="s">
        <v>112</v>
      </c>
      <c r="AT140" s="139" t="s">
        <v>108</v>
      </c>
      <c r="AU140" s="139" t="s">
        <v>113</v>
      </c>
      <c r="AY140" s="2" t="s">
        <v>106</v>
      </c>
      <c r="BE140" s="140">
        <f>IF(N140="základná",J140,0)</f>
        <v>0</v>
      </c>
      <c r="BF140" s="140">
        <f>IF(N140="znížená",J140,0)</f>
        <v>0</v>
      </c>
      <c r="BG140" s="140">
        <f>IF(N140="zákl. prenesená",J140,0)</f>
        <v>0</v>
      </c>
      <c r="BH140" s="140">
        <f>IF(N140="zníž. prenesená",J140,0)</f>
        <v>0</v>
      </c>
      <c r="BI140" s="140">
        <f>IF(N140="nulová",J140,0)</f>
        <v>0</v>
      </c>
      <c r="BJ140" s="2" t="s">
        <v>113</v>
      </c>
      <c r="BK140" s="141">
        <f>ROUND(I140*H140,3)</f>
        <v>0</v>
      </c>
      <c r="BL140" s="2" t="s">
        <v>112</v>
      </c>
      <c r="BM140" s="139" t="s">
        <v>456</v>
      </c>
    </row>
    <row r="141" spans="2:65" s="115" customFormat="1" ht="22.95" customHeight="1">
      <c r="B141" s="116"/>
      <c r="D141" s="117" t="s">
        <v>66</v>
      </c>
      <c r="E141" s="125" t="s">
        <v>126</v>
      </c>
      <c r="F141" s="125" t="s">
        <v>202</v>
      </c>
      <c r="J141" s="126">
        <f>BK141</f>
        <v>0</v>
      </c>
      <c r="L141" s="116"/>
      <c r="M141" s="120"/>
      <c r="P141" s="121">
        <f>SUM(P142:P149)</f>
        <v>38.901780000000002</v>
      </c>
      <c r="R141" s="121">
        <f>SUM(R142:R149)</f>
        <v>31.895</v>
      </c>
      <c r="T141" s="122">
        <f>SUM(T142:T149)</f>
        <v>0</v>
      </c>
      <c r="AR141" s="117" t="s">
        <v>74</v>
      </c>
      <c r="AT141" s="123" t="s">
        <v>66</v>
      </c>
      <c r="AU141" s="123" t="s">
        <v>74</v>
      </c>
      <c r="AY141" s="117" t="s">
        <v>106</v>
      </c>
      <c r="BK141" s="124">
        <f>SUM(BK142:BK149)</f>
        <v>0</v>
      </c>
    </row>
    <row r="142" spans="2:65" s="13" customFormat="1" ht="24.3" customHeight="1">
      <c r="B142" s="127"/>
      <c r="C142" s="128" t="s">
        <v>171</v>
      </c>
      <c r="D142" s="128" t="s">
        <v>108</v>
      </c>
      <c r="E142" s="129" t="s">
        <v>457</v>
      </c>
      <c r="F142" s="130" t="s">
        <v>458</v>
      </c>
      <c r="G142" s="131" t="s">
        <v>111</v>
      </c>
      <c r="H142" s="132">
        <v>5</v>
      </c>
      <c r="I142" s="133">
        <v>0</v>
      </c>
      <c r="J142" s="133">
        <f>ROUND(I142*H142,2)</f>
        <v>0</v>
      </c>
      <c r="K142" s="134"/>
      <c r="L142" s="14"/>
      <c r="M142" s="135" t="s">
        <v>1</v>
      </c>
      <c r="N142" s="136" t="s">
        <v>33</v>
      </c>
      <c r="O142" s="137">
        <v>2.4119999999999999E-2</v>
      </c>
      <c r="P142" s="137">
        <f t="shared" ref="P142:P149" si="10">O142*H142</f>
        <v>0.1206</v>
      </c>
      <c r="Q142" s="137">
        <v>0.27994000000000002</v>
      </c>
      <c r="R142" s="137">
        <f t="shared" ref="R142:R149" si="11">Q142*H142</f>
        <v>1.3997000000000002</v>
      </c>
      <c r="S142" s="137">
        <v>0</v>
      </c>
      <c r="T142" s="138">
        <f t="shared" ref="T142:T149" si="12">S142*H142</f>
        <v>0</v>
      </c>
      <c r="AR142" s="139" t="s">
        <v>112</v>
      </c>
      <c r="AT142" s="139" t="s">
        <v>108</v>
      </c>
      <c r="AU142" s="139" t="s">
        <v>113</v>
      </c>
      <c r="AY142" s="2" t="s">
        <v>106</v>
      </c>
      <c r="BE142" s="140">
        <f t="shared" ref="BE142:BE149" si="13">IF(N142="základná",J142,0)</f>
        <v>0</v>
      </c>
      <c r="BF142" s="140">
        <f t="shared" ref="BF142:BF149" si="14">IF(N142="znížená",J142,0)</f>
        <v>0</v>
      </c>
      <c r="BG142" s="140">
        <f t="shared" ref="BG142:BG149" si="15">IF(N142="zákl. prenesená",J142,0)</f>
        <v>0</v>
      </c>
      <c r="BH142" s="140">
        <f t="shared" ref="BH142:BH149" si="16">IF(N142="zníž. prenesená",J142,0)</f>
        <v>0</v>
      </c>
      <c r="BI142" s="140">
        <f t="shared" ref="BI142:BI149" si="17">IF(N142="nulová",J142,0)</f>
        <v>0</v>
      </c>
      <c r="BJ142" s="2" t="s">
        <v>113</v>
      </c>
      <c r="BK142" s="141">
        <f t="shared" ref="BK142:BK149" si="18">ROUND(I142*H142,3)</f>
        <v>0</v>
      </c>
      <c r="BL142" s="2" t="s">
        <v>112</v>
      </c>
      <c r="BM142" s="139" t="s">
        <v>459</v>
      </c>
    </row>
    <row r="143" spans="2:65" s="13" customFormat="1" ht="33" customHeight="1">
      <c r="B143" s="127"/>
      <c r="C143" s="128" t="s">
        <v>175</v>
      </c>
      <c r="D143" s="128" t="s">
        <v>108</v>
      </c>
      <c r="E143" s="129" t="s">
        <v>216</v>
      </c>
      <c r="F143" s="130" t="s">
        <v>460</v>
      </c>
      <c r="G143" s="131" t="s">
        <v>111</v>
      </c>
      <c r="H143" s="132">
        <v>4</v>
      </c>
      <c r="I143" s="133">
        <v>0</v>
      </c>
      <c r="J143" s="133">
        <f t="shared" ref="J143:J149" si="19">ROUND(I143*H143,2)</f>
        <v>0</v>
      </c>
      <c r="K143" s="134"/>
      <c r="L143" s="14"/>
      <c r="M143" s="135" t="s">
        <v>1</v>
      </c>
      <c r="N143" s="136" t="s">
        <v>33</v>
      </c>
      <c r="O143" s="137">
        <v>4.0000000000000001E-3</v>
      </c>
      <c r="P143" s="137">
        <f t="shared" si="10"/>
        <v>1.6E-2</v>
      </c>
      <c r="Q143" s="137">
        <v>5.6100000000000004E-3</v>
      </c>
      <c r="R143" s="137">
        <f t="shared" si="11"/>
        <v>2.2440000000000002E-2</v>
      </c>
      <c r="S143" s="137">
        <v>0</v>
      </c>
      <c r="T143" s="138">
        <f t="shared" si="12"/>
        <v>0</v>
      </c>
      <c r="AR143" s="139" t="s">
        <v>112</v>
      </c>
      <c r="AT143" s="139" t="s">
        <v>108</v>
      </c>
      <c r="AU143" s="139" t="s">
        <v>113</v>
      </c>
      <c r="AY143" s="2" t="s">
        <v>106</v>
      </c>
      <c r="BE143" s="140">
        <f t="shared" si="13"/>
        <v>0</v>
      </c>
      <c r="BF143" s="140">
        <f t="shared" si="14"/>
        <v>0</v>
      </c>
      <c r="BG143" s="140">
        <f t="shared" si="15"/>
        <v>0</v>
      </c>
      <c r="BH143" s="140">
        <f t="shared" si="16"/>
        <v>0</v>
      </c>
      <c r="BI143" s="140">
        <f t="shared" si="17"/>
        <v>0</v>
      </c>
      <c r="BJ143" s="2" t="s">
        <v>113</v>
      </c>
      <c r="BK143" s="141">
        <f t="shared" si="18"/>
        <v>0</v>
      </c>
      <c r="BL143" s="2" t="s">
        <v>112</v>
      </c>
      <c r="BM143" s="139" t="s">
        <v>218</v>
      </c>
    </row>
    <row r="144" spans="2:65" s="13" customFormat="1" ht="33" customHeight="1">
      <c r="B144" s="127"/>
      <c r="C144" s="128" t="s">
        <v>181</v>
      </c>
      <c r="D144" s="128" t="s">
        <v>108</v>
      </c>
      <c r="E144" s="129" t="s">
        <v>220</v>
      </c>
      <c r="F144" s="130" t="s">
        <v>461</v>
      </c>
      <c r="G144" s="131" t="s">
        <v>111</v>
      </c>
      <c r="H144" s="132">
        <v>4</v>
      </c>
      <c r="I144" s="133">
        <v>0</v>
      </c>
      <c r="J144" s="133">
        <f t="shared" si="19"/>
        <v>0</v>
      </c>
      <c r="K144" s="134"/>
      <c r="L144" s="14"/>
      <c r="M144" s="135" t="s">
        <v>1</v>
      </c>
      <c r="N144" s="136" t="s">
        <v>33</v>
      </c>
      <c r="O144" s="137">
        <v>2.0200000000000001E-3</v>
      </c>
      <c r="P144" s="137">
        <f t="shared" si="10"/>
        <v>8.0800000000000004E-3</v>
      </c>
      <c r="Q144" s="137">
        <v>5.1000000000000004E-4</v>
      </c>
      <c r="R144" s="137">
        <f t="shared" si="11"/>
        <v>2.0400000000000001E-3</v>
      </c>
      <c r="S144" s="137">
        <v>0</v>
      </c>
      <c r="T144" s="138">
        <f t="shared" si="12"/>
        <v>0</v>
      </c>
      <c r="AR144" s="139" t="s">
        <v>112</v>
      </c>
      <c r="AT144" s="139" t="s">
        <v>108</v>
      </c>
      <c r="AU144" s="139" t="s">
        <v>113</v>
      </c>
      <c r="AY144" s="2" t="s">
        <v>106</v>
      </c>
      <c r="BE144" s="140">
        <f t="shared" si="13"/>
        <v>0</v>
      </c>
      <c r="BF144" s="140">
        <f t="shared" si="14"/>
        <v>0</v>
      </c>
      <c r="BG144" s="140">
        <f t="shared" si="15"/>
        <v>0</v>
      </c>
      <c r="BH144" s="140">
        <f t="shared" si="16"/>
        <v>0</v>
      </c>
      <c r="BI144" s="140">
        <f t="shared" si="17"/>
        <v>0</v>
      </c>
      <c r="BJ144" s="2" t="s">
        <v>113</v>
      </c>
      <c r="BK144" s="141">
        <f t="shared" si="18"/>
        <v>0</v>
      </c>
      <c r="BL144" s="2" t="s">
        <v>112</v>
      </c>
      <c r="BM144" s="139" t="s">
        <v>222</v>
      </c>
    </row>
    <row r="145" spans="2:65" s="13" customFormat="1" ht="33" customHeight="1">
      <c r="B145" s="127"/>
      <c r="C145" s="128" t="s">
        <v>185</v>
      </c>
      <c r="D145" s="128" t="s">
        <v>108</v>
      </c>
      <c r="E145" s="129" t="s">
        <v>462</v>
      </c>
      <c r="F145" s="130" t="s">
        <v>463</v>
      </c>
      <c r="G145" s="131" t="s">
        <v>111</v>
      </c>
      <c r="H145" s="132">
        <v>4</v>
      </c>
      <c r="I145" s="133">
        <v>0</v>
      </c>
      <c r="J145" s="133">
        <f t="shared" si="19"/>
        <v>0</v>
      </c>
      <c r="K145" s="134"/>
      <c r="L145" s="14"/>
      <c r="M145" s="135" t="s">
        <v>1</v>
      </c>
      <c r="N145" s="136" t="s">
        <v>33</v>
      </c>
      <c r="O145" s="137">
        <v>6.6000000000000003E-2</v>
      </c>
      <c r="P145" s="137">
        <f t="shared" si="10"/>
        <v>0.26400000000000001</v>
      </c>
      <c r="Q145" s="137">
        <v>0.10373</v>
      </c>
      <c r="R145" s="137">
        <f t="shared" si="11"/>
        <v>0.41492000000000001</v>
      </c>
      <c r="S145" s="137">
        <v>0</v>
      </c>
      <c r="T145" s="138">
        <f t="shared" si="12"/>
        <v>0</v>
      </c>
      <c r="AR145" s="139" t="s">
        <v>112</v>
      </c>
      <c r="AT145" s="139" t="s">
        <v>108</v>
      </c>
      <c r="AU145" s="139" t="s">
        <v>113</v>
      </c>
      <c r="AY145" s="2" t="s">
        <v>106</v>
      </c>
      <c r="BE145" s="140">
        <f t="shared" si="13"/>
        <v>0</v>
      </c>
      <c r="BF145" s="140">
        <f t="shared" si="14"/>
        <v>0</v>
      </c>
      <c r="BG145" s="140">
        <f t="shared" si="15"/>
        <v>0</v>
      </c>
      <c r="BH145" s="140">
        <f t="shared" si="16"/>
        <v>0</v>
      </c>
      <c r="BI145" s="140">
        <f t="shared" si="17"/>
        <v>0</v>
      </c>
      <c r="BJ145" s="2" t="s">
        <v>113</v>
      </c>
      <c r="BK145" s="141">
        <f t="shared" si="18"/>
        <v>0</v>
      </c>
      <c r="BL145" s="2" t="s">
        <v>112</v>
      </c>
      <c r="BM145" s="139" t="s">
        <v>464</v>
      </c>
    </row>
    <row r="146" spans="2:65" s="13" customFormat="1" ht="37.950000000000003" customHeight="1">
      <c r="B146" s="127"/>
      <c r="C146" s="128" t="s">
        <v>6</v>
      </c>
      <c r="D146" s="128" t="s">
        <v>108</v>
      </c>
      <c r="E146" s="129" t="s">
        <v>465</v>
      </c>
      <c r="F146" s="130" t="s">
        <v>466</v>
      </c>
      <c r="G146" s="131" t="s">
        <v>111</v>
      </c>
      <c r="H146" s="132">
        <v>4</v>
      </c>
      <c r="I146" s="133">
        <v>0</v>
      </c>
      <c r="J146" s="133">
        <f t="shared" si="19"/>
        <v>0</v>
      </c>
      <c r="K146" s="134"/>
      <c r="L146" s="14"/>
      <c r="M146" s="135" t="s">
        <v>1</v>
      </c>
      <c r="N146" s="136" t="s">
        <v>33</v>
      </c>
      <c r="O146" s="137">
        <v>8.8999999999999996E-2</v>
      </c>
      <c r="P146" s="137">
        <f t="shared" si="10"/>
        <v>0.35599999999999998</v>
      </c>
      <c r="Q146" s="137">
        <v>0.18151999999999999</v>
      </c>
      <c r="R146" s="137">
        <f t="shared" si="11"/>
        <v>0.72607999999999995</v>
      </c>
      <c r="S146" s="137">
        <v>0</v>
      </c>
      <c r="T146" s="138">
        <f t="shared" si="12"/>
        <v>0</v>
      </c>
      <c r="AR146" s="139" t="s">
        <v>112</v>
      </c>
      <c r="AT146" s="139" t="s">
        <v>108</v>
      </c>
      <c r="AU146" s="139" t="s">
        <v>113</v>
      </c>
      <c r="AY146" s="2" t="s">
        <v>106</v>
      </c>
      <c r="BE146" s="140">
        <f t="shared" si="13"/>
        <v>0</v>
      </c>
      <c r="BF146" s="140">
        <f t="shared" si="14"/>
        <v>0</v>
      </c>
      <c r="BG146" s="140">
        <f t="shared" si="15"/>
        <v>0</v>
      </c>
      <c r="BH146" s="140">
        <f t="shared" si="16"/>
        <v>0</v>
      </c>
      <c r="BI146" s="140">
        <f t="shared" si="17"/>
        <v>0</v>
      </c>
      <c r="BJ146" s="2" t="s">
        <v>113</v>
      </c>
      <c r="BK146" s="141">
        <f t="shared" si="18"/>
        <v>0</v>
      </c>
      <c r="BL146" s="2" t="s">
        <v>112</v>
      </c>
      <c r="BM146" s="139" t="s">
        <v>467</v>
      </c>
    </row>
    <row r="147" spans="2:65" s="13" customFormat="1" ht="24.3" customHeight="1">
      <c r="B147" s="127"/>
      <c r="C147" s="128" t="s">
        <v>194</v>
      </c>
      <c r="D147" s="128" t="s">
        <v>108</v>
      </c>
      <c r="E147" s="129" t="s">
        <v>468</v>
      </c>
      <c r="F147" s="130" t="s">
        <v>469</v>
      </c>
      <c r="G147" s="131" t="s">
        <v>111</v>
      </c>
      <c r="H147" s="132">
        <v>58</v>
      </c>
      <c r="I147" s="133">
        <v>0</v>
      </c>
      <c r="J147" s="133">
        <f t="shared" si="19"/>
        <v>0</v>
      </c>
      <c r="K147" s="134"/>
      <c r="L147" s="14"/>
      <c r="M147" s="135" t="s">
        <v>1</v>
      </c>
      <c r="N147" s="136" t="s">
        <v>33</v>
      </c>
      <c r="O147" s="137">
        <v>0.56000000000000005</v>
      </c>
      <c r="P147" s="137">
        <f t="shared" si="10"/>
        <v>32.480000000000004</v>
      </c>
      <c r="Q147" s="137">
        <v>0.49553999999999998</v>
      </c>
      <c r="R147" s="137">
        <f t="shared" si="11"/>
        <v>28.741319999999998</v>
      </c>
      <c r="S147" s="137">
        <v>0</v>
      </c>
      <c r="T147" s="138">
        <f t="shared" si="12"/>
        <v>0</v>
      </c>
      <c r="AR147" s="139" t="s">
        <v>112</v>
      </c>
      <c r="AT147" s="139" t="s">
        <v>108</v>
      </c>
      <c r="AU147" s="139" t="s">
        <v>113</v>
      </c>
      <c r="AY147" s="2" t="s">
        <v>106</v>
      </c>
      <c r="BE147" s="140">
        <f t="shared" si="13"/>
        <v>0</v>
      </c>
      <c r="BF147" s="140">
        <f t="shared" si="14"/>
        <v>0</v>
      </c>
      <c r="BG147" s="140">
        <f t="shared" si="15"/>
        <v>0</v>
      </c>
      <c r="BH147" s="140">
        <f t="shared" si="16"/>
        <v>0</v>
      </c>
      <c r="BI147" s="140">
        <f t="shared" si="17"/>
        <v>0</v>
      </c>
      <c r="BJ147" s="2" t="s">
        <v>113</v>
      </c>
      <c r="BK147" s="141">
        <f t="shared" si="18"/>
        <v>0</v>
      </c>
      <c r="BL147" s="2" t="s">
        <v>112</v>
      </c>
      <c r="BM147" s="139" t="s">
        <v>470</v>
      </c>
    </row>
    <row r="148" spans="2:65" s="13" customFormat="1" ht="44.25" customHeight="1">
      <c r="B148" s="127"/>
      <c r="C148" s="128" t="s">
        <v>198</v>
      </c>
      <c r="D148" s="128" t="s">
        <v>108</v>
      </c>
      <c r="E148" s="129" t="s">
        <v>471</v>
      </c>
      <c r="F148" s="130" t="s">
        <v>472</v>
      </c>
      <c r="G148" s="131" t="s">
        <v>111</v>
      </c>
      <c r="H148" s="132">
        <v>5</v>
      </c>
      <c r="I148" s="133">
        <v>0</v>
      </c>
      <c r="J148" s="133">
        <f t="shared" si="19"/>
        <v>0</v>
      </c>
      <c r="K148" s="134"/>
      <c r="L148" s="14"/>
      <c r="M148" s="135" t="s">
        <v>1</v>
      </c>
      <c r="N148" s="136" t="s">
        <v>33</v>
      </c>
      <c r="O148" s="137">
        <v>0.83042000000000005</v>
      </c>
      <c r="P148" s="137">
        <f t="shared" si="10"/>
        <v>4.1520999999999999</v>
      </c>
      <c r="Q148" s="137">
        <v>9.2499999999999999E-2</v>
      </c>
      <c r="R148" s="137">
        <f t="shared" si="11"/>
        <v>0.46250000000000002</v>
      </c>
      <c r="S148" s="137">
        <v>0</v>
      </c>
      <c r="T148" s="138">
        <f t="shared" si="12"/>
        <v>0</v>
      </c>
      <c r="AR148" s="139" t="s">
        <v>112</v>
      </c>
      <c r="AT148" s="139" t="s">
        <v>108</v>
      </c>
      <c r="AU148" s="139" t="s">
        <v>113</v>
      </c>
      <c r="AY148" s="2" t="s">
        <v>106</v>
      </c>
      <c r="BE148" s="140">
        <f t="shared" si="13"/>
        <v>0</v>
      </c>
      <c r="BF148" s="140">
        <f t="shared" si="14"/>
        <v>0</v>
      </c>
      <c r="BG148" s="140">
        <f t="shared" si="15"/>
        <v>0</v>
      </c>
      <c r="BH148" s="140">
        <f t="shared" si="16"/>
        <v>0</v>
      </c>
      <c r="BI148" s="140">
        <f t="shared" si="17"/>
        <v>0</v>
      </c>
      <c r="BJ148" s="2" t="s">
        <v>113</v>
      </c>
      <c r="BK148" s="141">
        <f t="shared" si="18"/>
        <v>0</v>
      </c>
      <c r="BL148" s="2" t="s">
        <v>112</v>
      </c>
      <c r="BM148" s="139" t="s">
        <v>473</v>
      </c>
    </row>
    <row r="149" spans="2:65" s="13" customFormat="1" ht="16.5" customHeight="1">
      <c r="B149" s="127"/>
      <c r="C149" s="128" t="s">
        <v>203</v>
      </c>
      <c r="D149" s="128" t="s">
        <v>108</v>
      </c>
      <c r="E149" s="129" t="s">
        <v>240</v>
      </c>
      <c r="F149" s="130" t="s">
        <v>241</v>
      </c>
      <c r="G149" s="131" t="s">
        <v>124</v>
      </c>
      <c r="H149" s="132">
        <v>35</v>
      </c>
      <c r="I149" s="133">
        <v>0</v>
      </c>
      <c r="J149" s="133">
        <f t="shared" si="19"/>
        <v>0</v>
      </c>
      <c r="K149" s="134"/>
      <c r="L149" s="14"/>
      <c r="M149" s="135" t="s">
        <v>1</v>
      </c>
      <c r="N149" s="136" t="s">
        <v>33</v>
      </c>
      <c r="O149" s="137">
        <v>4.2999999999999997E-2</v>
      </c>
      <c r="P149" s="137">
        <f t="shared" si="10"/>
        <v>1.5049999999999999</v>
      </c>
      <c r="Q149" s="137">
        <v>3.5999999999999999E-3</v>
      </c>
      <c r="R149" s="137">
        <f t="shared" si="11"/>
        <v>0.126</v>
      </c>
      <c r="S149" s="137">
        <v>0</v>
      </c>
      <c r="T149" s="138">
        <f t="shared" si="12"/>
        <v>0</v>
      </c>
      <c r="AR149" s="139" t="s">
        <v>112</v>
      </c>
      <c r="AT149" s="139" t="s">
        <v>108</v>
      </c>
      <c r="AU149" s="139" t="s">
        <v>113</v>
      </c>
      <c r="AY149" s="2" t="s">
        <v>106</v>
      </c>
      <c r="BE149" s="140">
        <f t="shared" si="13"/>
        <v>0</v>
      </c>
      <c r="BF149" s="140">
        <f t="shared" si="14"/>
        <v>0</v>
      </c>
      <c r="BG149" s="140">
        <f t="shared" si="15"/>
        <v>0</v>
      </c>
      <c r="BH149" s="140">
        <f t="shared" si="16"/>
        <v>0</v>
      </c>
      <c r="BI149" s="140">
        <f t="shared" si="17"/>
        <v>0</v>
      </c>
      <c r="BJ149" s="2" t="s">
        <v>113</v>
      </c>
      <c r="BK149" s="141">
        <f t="shared" si="18"/>
        <v>0</v>
      </c>
      <c r="BL149" s="2" t="s">
        <v>112</v>
      </c>
      <c r="BM149" s="139" t="s">
        <v>242</v>
      </c>
    </row>
    <row r="150" spans="2:65" s="115" customFormat="1" ht="22.95" customHeight="1">
      <c r="B150" s="116"/>
      <c r="D150" s="117" t="s">
        <v>66</v>
      </c>
      <c r="E150" s="125" t="s">
        <v>143</v>
      </c>
      <c r="F150" s="125" t="s">
        <v>309</v>
      </c>
      <c r="J150" s="126">
        <f>BK150</f>
        <v>0</v>
      </c>
      <c r="L150" s="116"/>
      <c r="M150" s="120"/>
      <c r="P150" s="121">
        <f>SUM(P151:P171)</f>
        <v>77.979763999999989</v>
      </c>
      <c r="R150" s="121">
        <f>SUM(R151:R171)</f>
        <v>10.272438000000001</v>
      </c>
      <c r="T150" s="122">
        <f>SUM(T151:T171)</f>
        <v>8.4000000000000005E-2</v>
      </c>
      <c r="AR150" s="117" t="s">
        <v>74</v>
      </c>
      <c r="AT150" s="123" t="s">
        <v>66</v>
      </c>
      <c r="AU150" s="123" t="s">
        <v>74</v>
      </c>
      <c r="AY150" s="117" t="s">
        <v>106</v>
      </c>
      <c r="BK150" s="124">
        <f>SUM(BK151:BK171)</f>
        <v>0</v>
      </c>
    </row>
    <row r="151" spans="2:65" s="13" customFormat="1" ht="24.3" customHeight="1">
      <c r="B151" s="127"/>
      <c r="C151" s="128" t="s">
        <v>207</v>
      </c>
      <c r="D151" s="128" t="s">
        <v>108</v>
      </c>
      <c r="E151" s="129" t="s">
        <v>474</v>
      </c>
      <c r="F151" s="130" t="s">
        <v>475</v>
      </c>
      <c r="G151" s="131" t="s">
        <v>251</v>
      </c>
      <c r="H151" s="132">
        <v>3</v>
      </c>
      <c r="I151" s="133">
        <v>0</v>
      </c>
      <c r="J151" s="133">
        <f>ROUND(I151*H151,2)</f>
        <v>0</v>
      </c>
      <c r="K151" s="134"/>
      <c r="L151" s="14"/>
      <c r="M151" s="135" t="s">
        <v>1</v>
      </c>
      <c r="N151" s="136" t="s">
        <v>33</v>
      </c>
      <c r="O151" s="137">
        <v>0.746</v>
      </c>
      <c r="P151" s="137">
        <f t="shared" ref="P151:P171" si="20">O151*H151</f>
        <v>2.238</v>
      </c>
      <c r="Q151" s="137">
        <v>0.22133</v>
      </c>
      <c r="R151" s="137">
        <f t="shared" ref="R151:R171" si="21">Q151*H151</f>
        <v>0.66398999999999997</v>
      </c>
      <c r="S151" s="137">
        <v>0</v>
      </c>
      <c r="T151" s="138">
        <f t="shared" ref="T151:T171" si="22">S151*H151</f>
        <v>0</v>
      </c>
      <c r="AR151" s="139" t="s">
        <v>112</v>
      </c>
      <c r="AT151" s="139" t="s">
        <v>108</v>
      </c>
      <c r="AU151" s="139" t="s">
        <v>113</v>
      </c>
      <c r="AY151" s="2" t="s">
        <v>106</v>
      </c>
      <c r="BE151" s="140">
        <f t="shared" ref="BE151:BE171" si="23">IF(N151="základná",J151,0)</f>
        <v>0</v>
      </c>
      <c r="BF151" s="140">
        <f t="shared" ref="BF151:BF171" si="24">IF(N151="znížená",J151,0)</f>
        <v>0</v>
      </c>
      <c r="BG151" s="140">
        <f t="shared" ref="BG151:BG171" si="25">IF(N151="zákl. prenesená",J151,0)</f>
        <v>0</v>
      </c>
      <c r="BH151" s="140">
        <f t="shared" ref="BH151:BH171" si="26">IF(N151="zníž. prenesená",J151,0)</f>
        <v>0</v>
      </c>
      <c r="BI151" s="140">
        <f t="shared" ref="BI151:BI171" si="27">IF(N151="nulová",J151,0)</f>
        <v>0</v>
      </c>
      <c r="BJ151" s="2" t="s">
        <v>113</v>
      </c>
      <c r="BK151" s="141">
        <f t="shared" ref="BK151:BK171" si="28">ROUND(I151*H151,3)</f>
        <v>0</v>
      </c>
      <c r="BL151" s="2" t="s">
        <v>112</v>
      </c>
      <c r="BM151" s="139" t="s">
        <v>476</v>
      </c>
    </row>
    <row r="152" spans="2:65" s="13" customFormat="1" ht="24.3" customHeight="1">
      <c r="B152" s="127"/>
      <c r="C152" s="142" t="s">
        <v>211</v>
      </c>
      <c r="D152" s="142" t="s">
        <v>176</v>
      </c>
      <c r="E152" s="143" t="s">
        <v>477</v>
      </c>
      <c r="F152" s="144" t="s">
        <v>478</v>
      </c>
      <c r="G152" s="145" t="s">
        <v>251</v>
      </c>
      <c r="H152" s="146">
        <v>3</v>
      </c>
      <c r="I152" s="147">
        <v>0</v>
      </c>
      <c r="J152" s="133">
        <f t="shared" ref="J152:J171" si="29">ROUND(I152*H152,2)</f>
        <v>0</v>
      </c>
      <c r="K152" s="148"/>
      <c r="L152" s="149"/>
      <c r="M152" s="150" t="s">
        <v>1</v>
      </c>
      <c r="N152" s="151" t="s">
        <v>33</v>
      </c>
      <c r="O152" s="137">
        <v>0</v>
      </c>
      <c r="P152" s="137">
        <f t="shared" si="20"/>
        <v>0</v>
      </c>
      <c r="Q152" s="137">
        <v>1.4E-3</v>
      </c>
      <c r="R152" s="137">
        <f t="shared" si="21"/>
        <v>4.1999999999999997E-3</v>
      </c>
      <c r="S152" s="137">
        <v>0</v>
      </c>
      <c r="T152" s="138">
        <f t="shared" si="22"/>
        <v>0</v>
      </c>
      <c r="AR152" s="139" t="s">
        <v>139</v>
      </c>
      <c r="AT152" s="139" t="s">
        <v>176</v>
      </c>
      <c r="AU152" s="139" t="s">
        <v>113</v>
      </c>
      <c r="AY152" s="2" t="s">
        <v>106</v>
      </c>
      <c r="BE152" s="140">
        <f t="shared" si="23"/>
        <v>0</v>
      </c>
      <c r="BF152" s="140">
        <f t="shared" si="24"/>
        <v>0</v>
      </c>
      <c r="BG152" s="140">
        <f t="shared" si="25"/>
        <v>0</v>
      </c>
      <c r="BH152" s="140">
        <f t="shared" si="26"/>
        <v>0</v>
      </c>
      <c r="BI152" s="140">
        <f t="shared" si="27"/>
        <v>0</v>
      </c>
      <c r="BJ152" s="2" t="s">
        <v>113</v>
      </c>
      <c r="BK152" s="141">
        <f t="shared" si="28"/>
        <v>0</v>
      </c>
      <c r="BL152" s="2" t="s">
        <v>112</v>
      </c>
      <c r="BM152" s="139" t="s">
        <v>479</v>
      </c>
    </row>
    <row r="153" spans="2:65" s="13" customFormat="1" ht="24.3" customHeight="1">
      <c r="B153" s="127"/>
      <c r="C153" s="142" t="s">
        <v>215</v>
      </c>
      <c r="D153" s="142" t="s">
        <v>176</v>
      </c>
      <c r="E153" s="143" t="s">
        <v>480</v>
      </c>
      <c r="F153" s="144" t="s">
        <v>481</v>
      </c>
      <c r="G153" s="145" t="s">
        <v>251</v>
      </c>
      <c r="H153" s="146">
        <v>3</v>
      </c>
      <c r="I153" s="147">
        <v>0</v>
      </c>
      <c r="J153" s="133">
        <f t="shared" si="29"/>
        <v>0</v>
      </c>
      <c r="K153" s="148"/>
      <c r="L153" s="149"/>
      <c r="M153" s="150" t="s">
        <v>1</v>
      </c>
      <c r="N153" s="151" t="s">
        <v>33</v>
      </c>
      <c r="O153" s="137">
        <v>0</v>
      </c>
      <c r="P153" s="137">
        <f t="shared" si="20"/>
        <v>0</v>
      </c>
      <c r="Q153" s="137">
        <v>2.5999999999999999E-3</v>
      </c>
      <c r="R153" s="137">
        <f t="shared" si="21"/>
        <v>7.7999999999999996E-3</v>
      </c>
      <c r="S153" s="137">
        <v>0</v>
      </c>
      <c r="T153" s="138">
        <f t="shared" si="22"/>
        <v>0</v>
      </c>
      <c r="AR153" s="139" t="s">
        <v>139</v>
      </c>
      <c r="AT153" s="139" t="s">
        <v>176</v>
      </c>
      <c r="AU153" s="139" t="s">
        <v>113</v>
      </c>
      <c r="AY153" s="2" t="s">
        <v>106</v>
      </c>
      <c r="BE153" s="140">
        <f t="shared" si="23"/>
        <v>0</v>
      </c>
      <c r="BF153" s="140">
        <f t="shared" si="24"/>
        <v>0</v>
      </c>
      <c r="BG153" s="140">
        <f t="shared" si="25"/>
        <v>0</v>
      </c>
      <c r="BH153" s="140">
        <f t="shared" si="26"/>
        <v>0</v>
      </c>
      <c r="BI153" s="140">
        <f t="shared" si="27"/>
        <v>0</v>
      </c>
      <c r="BJ153" s="2" t="s">
        <v>113</v>
      </c>
      <c r="BK153" s="141">
        <f t="shared" si="28"/>
        <v>0</v>
      </c>
      <c r="BL153" s="2" t="s">
        <v>112</v>
      </c>
      <c r="BM153" s="139" t="s">
        <v>482</v>
      </c>
    </row>
    <row r="154" spans="2:65" s="13" customFormat="1" ht="24.3" customHeight="1">
      <c r="B154" s="127"/>
      <c r="C154" s="128" t="s">
        <v>219</v>
      </c>
      <c r="D154" s="128" t="s">
        <v>108</v>
      </c>
      <c r="E154" s="129" t="s">
        <v>311</v>
      </c>
      <c r="F154" s="130" t="s">
        <v>312</v>
      </c>
      <c r="G154" s="131" t="s">
        <v>251</v>
      </c>
      <c r="H154" s="132">
        <v>20</v>
      </c>
      <c r="I154" s="133">
        <v>0</v>
      </c>
      <c r="J154" s="133">
        <f t="shared" si="29"/>
        <v>0</v>
      </c>
      <c r="K154" s="134"/>
      <c r="L154" s="14"/>
      <c r="M154" s="135" t="s">
        <v>1</v>
      </c>
      <c r="N154" s="136" t="s">
        <v>33</v>
      </c>
      <c r="O154" s="137">
        <v>0.06</v>
      </c>
      <c r="P154" s="137">
        <f t="shared" si="20"/>
        <v>1.2</v>
      </c>
      <c r="Q154" s="137">
        <v>0</v>
      </c>
      <c r="R154" s="137">
        <f t="shared" si="21"/>
        <v>0</v>
      </c>
      <c r="S154" s="137">
        <v>0</v>
      </c>
      <c r="T154" s="138">
        <f t="shared" si="22"/>
        <v>0</v>
      </c>
      <c r="AR154" s="139" t="s">
        <v>112</v>
      </c>
      <c r="AT154" s="139" t="s">
        <v>108</v>
      </c>
      <c r="AU154" s="139" t="s">
        <v>113</v>
      </c>
      <c r="AY154" s="2" t="s">
        <v>106</v>
      </c>
      <c r="BE154" s="140">
        <f t="shared" si="23"/>
        <v>0</v>
      </c>
      <c r="BF154" s="140">
        <f t="shared" si="24"/>
        <v>0</v>
      </c>
      <c r="BG154" s="140">
        <f t="shared" si="25"/>
        <v>0</v>
      </c>
      <c r="BH154" s="140">
        <f t="shared" si="26"/>
        <v>0</v>
      </c>
      <c r="BI154" s="140">
        <f t="shared" si="27"/>
        <v>0</v>
      </c>
      <c r="BJ154" s="2" t="s">
        <v>113</v>
      </c>
      <c r="BK154" s="141">
        <f t="shared" si="28"/>
        <v>0</v>
      </c>
      <c r="BL154" s="2" t="s">
        <v>112</v>
      </c>
      <c r="BM154" s="139" t="s">
        <v>483</v>
      </c>
    </row>
    <row r="155" spans="2:65" s="13" customFormat="1" ht="24.3" customHeight="1">
      <c r="B155" s="127"/>
      <c r="C155" s="142" t="s">
        <v>223</v>
      </c>
      <c r="D155" s="142" t="s">
        <v>176</v>
      </c>
      <c r="E155" s="143" t="s">
        <v>315</v>
      </c>
      <c r="F155" s="144" t="s">
        <v>484</v>
      </c>
      <c r="G155" s="145" t="s">
        <v>251</v>
      </c>
      <c r="H155" s="146">
        <v>200</v>
      </c>
      <c r="I155" s="147">
        <v>0</v>
      </c>
      <c r="J155" s="133">
        <f t="shared" si="29"/>
        <v>0</v>
      </c>
      <c r="K155" s="148"/>
      <c r="L155" s="149"/>
      <c r="M155" s="150" t="s">
        <v>1</v>
      </c>
      <c r="N155" s="151" t="s">
        <v>33</v>
      </c>
      <c r="O155" s="137">
        <v>0</v>
      </c>
      <c r="P155" s="137">
        <f t="shared" si="20"/>
        <v>0</v>
      </c>
      <c r="Q155" s="137">
        <v>1.14E-2</v>
      </c>
      <c r="R155" s="137">
        <f t="shared" si="21"/>
        <v>2.2800000000000002</v>
      </c>
      <c r="S155" s="137">
        <v>0</v>
      </c>
      <c r="T155" s="138">
        <f t="shared" si="22"/>
        <v>0</v>
      </c>
      <c r="AR155" s="139" t="s">
        <v>139</v>
      </c>
      <c r="AT155" s="139" t="s">
        <v>176</v>
      </c>
      <c r="AU155" s="139" t="s">
        <v>113</v>
      </c>
      <c r="AY155" s="2" t="s">
        <v>106</v>
      </c>
      <c r="BE155" s="140">
        <f t="shared" si="23"/>
        <v>0</v>
      </c>
      <c r="BF155" s="140">
        <f t="shared" si="24"/>
        <v>0</v>
      </c>
      <c r="BG155" s="140">
        <f t="shared" si="25"/>
        <v>0</v>
      </c>
      <c r="BH155" s="140">
        <f t="shared" si="26"/>
        <v>0</v>
      </c>
      <c r="BI155" s="140">
        <f t="shared" si="27"/>
        <v>0</v>
      </c>
      <c r="BJ155" s="2" t="s">
        <v>113</v>
      </c>
      <c r="BK155" s="141">
        <f t="shared" si="28"/>
        <v>0</v>
      </c>
      <c r="BL155" s="2" t="s">
        <v>112</v>
      </c>
      <c r="BM155" s="139" t="s">
        <v>485</v>
      </c>
    </row>
    <row r="156" spans="2:65" s="13" customFormat="1" ht="33" customHeight="1">
      <c r="B156" s="127"/>
      <c r="C156" s="128" t="s">
        <v>227</v>
      </c>
      <c r="D156" s="128" t="s">
        <v>108</v>
      </c>
      <c r="E156" s="129" t="s">
        <v>319</v>
      </c>
      <c r="F156" s="130" t="s">
        <v>320</v>
      </c>
      <c r="G156" s="131" t="s">
        <v>124</v>
      </c>
      <c r="H156" s="132">
        <v>17</v>
      </c>
      <c r="I156" s="133">
        <v>0</v>
      </c>
      <c r="J156" s="133">
        <f t="shared" si="29"/>
        <v>0</v>
      </c>
      <c r="K156" s="134"/>
      <c r="L156" s="14"/>
      <c r="M156" s="135" t="s">
        <v>1</v>
      </c>
      <c r="N156" s="136" t="s">
        <v>33</v>
      </c>
      <c r="O156" s="137">
        <v>0.27</v>
      </c>
      <c r="P156" s="137">
        <f t="shared" si="20"/>
        <v>4.59</v>
      </c>
      <c r="Q156" s="137">
        <v>0.15112999999999999</v>
      </c>
      <c r="R156" s="137">
        <f t="shared" si="21"/>
        <v>2.56921</v>
      </c>
      <c r="S156" s="137">
        <v>0</v>
      </c>
      <c r="T156" s="138">
        <f t="shared" si="22"/>
        <v>0</v>
      </c>
      <c r="AR156" s="139" t="s">
        <v>112</v>
      </c>
      <c r="AT156" s="139" t="s">
        <v>108</v>
      </c>
      <c r="AU156" s="139" t="s">
        <v>113</v>
      </c>
      <c r="AY156" s="2" t="s">
        <v>106</v>
      </c>
      <c r="BE156" s="140">
        <f t="shared" si="23"/>
        <v>0</v>
      </c>
      <c r="BF156" s="140">
        <f t="shared" si="24"/>
        <v>0</v>
      </c>
      <c r="BG156" s="140">
        <f t="shared" si="25"/>
        <v>0</v>
      </c>
      <c r="BH156" s="140">
        <f t="shared" si="26"/>
        <v>0</v>
      </c>
      <c r="BI156" s="140">
        <f t="shared" si="27"/>
        <v>0</v>
      </c>
      <c r="BJ156" s="2" t="s">
        <v>113</v>
      </c>
      <c r="BK156" s="141">
        <f t="shared" si="28"/>
        <v>0</v>
      </c>
      <c r="BL156" s="2" t="s">
        <v>112</v>
      </c>
      <c r="BM156" s="139" t="s">
        <v>321</v>
      </c>
    </row>
    <row r="157" spans="2:65" s="13" customFormat="1" ht="16.5" customHeight="1">
      <c r="B157" s="127"/>
      <c r="C157" s="142" t="s">
        <v>231</v>
      </c>
      <c r="D157" s="142" t="s">
        <v>176</v>
      </c>
      <c r="E157" s="143" t="s">
        <v>323</v>
      </c>
      <c r="F157" s="144" t="s">
        <v>324</v>
      </c>
      <c r="G157" s="145" t="s">
        <v>251</v>
      </c>
      <c r="H157" s="146">
        <v>17.170000000000002</v>
      </c>
      <c r="I157" s="147">
        <v>0</v>
      </c>
      <c r="J157" s="133">
        <f t="shared" si="29"/>
        <v>0</v>
      </c>
      <c r="K157" s="148"/>
      <c r="L157" s="149"/>
      <c r="M157" s="150" t="s">
        <v>1</v>
      </c>
      <c r="N157" s="151" t="s">
        <v>33</v>
      </c>
      <c r="O157" s="137">
        <v>0</v>
      </c>
      <c r="P157" s="137">
        <f t="shared" si="20"/>
        <v>0</v>
      </c>
      <c r="Q157" s="137">
        <v>8.5000000000000006E-2</v>
      </c>
      <c r="R157" s="137">
        <f t="shared" si="21"/>
        <v>1.4594500000000004</v>
      </c>
      <c r="S157" s="137">
        <v>0</v>
      </c>
      <c r="T157" s="138">
        <f t="shared" si="22"/>
        <v>0</v>
      </c>
      <c r="AR157" s="139" t="s">
        <v>139</v>
      </c>
      <c r="AT157" s="139" t="s">
        <v>176</v>
      </c>
      <c r="AU157" s="139" t="s">
        <v>113</v>
      </c>
      <c r="AY157" s="2" t="s">
        <v>106</v>
      </c>
      <c r="BE157" s="140">
        <f t="shared" si="23"/>
        <v>0</v>
      </c>
      <c r="BF157" s="140">
        <f t="shared" si="24"/>
        <v>0</v>
      </c>
      <c r="BG157" s="140">
        <f t="shared" si="25"/>
        <v>0</v>
      </c>
      <c r="BH157" s="140">
        <f t="shared" si="26"/>
        <v>0</v>
      </c>
      <c r="BI157" s="140">
        <f t="shared" si="27"/>
        <v>0</v>
      </c>
      <c r="BJ157" s="2" t="s">
        <v>113</v>
      </c>
      <c r="BK157" s="141">
        <f t="shared" si="28"/>
        <v>0</v>
      </c>
      <c r="BL157" s="2" t="s">
        <v>112</v>
      </c>
      <c r="BM157" s="139" t="s">
        <v>325</v>
      </c>
    </row>
    <row r="158" spans="2:65" s="13" customFormat="1" ht="33" customHeight="1">
      <c r="B158" s="127"/>
      <c r="C158" s="128" t="s">
        <v>235</v>
      </c>
      <c r="D158" s="128" t="s">
        <v>108</v>
      </c>
      <c r="E158" s="129" t="s">
        <v>486</v>
      </c>
      <c r="F158" s="130" t="s">
        <v>487</v>
      </c>
      <c r="G158" s="131" t="s">
        <v>191</v>
      </c>
      <c r="H158" s="132">
        <v>0.44</v>
      </c>
      <c r="I158" s="133">
        <v>0</v>
      </c>
      <c r="J158" s="133">
        <f t="shared" si="29"/>
        <v>0</v>
      </c>
      <c r="K158" s="134"/>
      <c r="L158" s="14"/>
      <c r="M158" s="135" t="s">
        <v>1</v>
      </c>
      <c r="N158" s="136" t="s">
        <v>33</v>
      </c>
      <c r="O158" s="137">
        <v>10.19</v>
      </c>
      <c r="P158" s="137">
        <f t="shared" si="20"/>
        <v>4.4836</v>
      </c>
      <c r="Q158" s="137">
        <v>1.0264500000000001</v>
      </c>
      <c r="R158" s="137">
        <f t="shared" si="21"/>
        <v>0.45163800000000004</v>
      </c>
      <c r="S158" s="137">
        <v>0</v>
      </c>
      <c r="T158" s="138">
        <f t="shared" si="22"/>
        <v>0</v>
      </c>
      <c r="AR158" s="139" t="s">
        <v>112</v>
      </c>
      <c r="AT158" s="139" t="s">
        <v>108</v>
      </c>
      <c r="AU158" s="139" t="s">
        <v>113</v>
      </c>
      <c r="AY158" s="2" t="s">
        <v>106</v>
      </c>
      <c r="BE158" s="140">
        <f t="shared" si="23"/>
        <v>0</v>
      </c>
      <c r="BF158" s="140">
        <f t="shared" si="24"/>
        <v>0</v>
      </c>
      <c r="BG158" s="140">
        <f t="shared" si="25"/>
        <v>0</v>
      </c>
      <c r="BH158" s="140">
        <f t="shared" si="26"/>
        <v>0</v>
      </c>
      <c r="BI158" s="140">
        <f t="shared" si="27"/>
        <v>0</v>
      </c>
      <c r="BJ158" s="2" t="s">
        <v>113</v>
      </c>
      <c r="BK158" s="141">
        <f t="shared" si="28"/>
        <v>0</v>
      </c>
      <c r="BL158" s="2" t="s">
        <v>112</v>
      </c>
      <c r="BM158" s="139" t="s">
        <v>488</v>
      </c>
    </row>
    <row r="159" spans="2:65" s="13" customFormat="1" ht="24.3" customHeight="1">
      <c r="B159" s="127"/>
      <c r="C159" s="128" t="s">
        <v>239</v>
      </c>
      <c r="D159" s="128" t="s">
        <v>108</v>
      </c>
      <c r="E159" s="129" t="s">
        <v>489</v>
      </c>
      <c r="F159" s="130" t="s">
        <v>490</v>
      </c>
      <c r="G159" s="131" t="s">
        <v>124</v>
      </c>
      <c r="H159" s="132">
        <v>35</v>
      </c>
      <c r="I159" s="133">
        <v>0</v>
      </c>
      <c r="J159" s="133">
        <f t="shared" si="29"/>
        <v>0</v>
      </c>
      <c r="K159" s="134"/>
      <c r="L159" s="14"/>
      <c r="M159" s="135" t="s">
        <v>1</v>
      </c>
      <c r="N159" s="136" t="s">
        <v>33</v>
      </c>
      <c r="O159" s="137">
        <v>7.0000000000000007E-2</v>
      </c>
      <c r="P159" s="137">
        <f t="shared" si="20"/>
        <v>2.4500000000000002</v>
      </c>
      <c r="Q159" s="137">
        <v>1.0000000000000001E-5</v>
      </c>
      <c r="R159" s="137">
        <f t="shared" si="21"/>
        <v>3.5000000000000005E-4</v>
      </c>
      <c r="S159" s="137">
        <v>0</v>
      </c>
      <c r="T159" s="138">
        <f t="shared" si="22"/>
        <v>0</v>
      </c>
      <c r="AR159" s="139" t="s">
        <v>112</v>
      </c>
      <c r="AT159" s="139" t="s">
        <v>108</v>
      </c>
      <c r="AU159" s="139" t="s">
        <v>113</v>
      </c>
      <c r="AY159" s="2" t="s">
        <v>106</v>
      </c>
      <c r="BE159" s="140">
        <f t="shared" si="23"/>
        <v>0</v>
      </c>
      <c r="BF159" s="140">
        <f t="shared" si="24"/>
        <v>0</v>
      </c>
      <c r="BG159" s="140">
        <f t="shared" si="25"/>
        <v>0</v>
      </c>
      <c r="BH159" s="140">
        <f t="shared" si="26"/>
        <v>0</v>
      </c>
      <c r="BI159" s="140">
        <f t="shared" si="27"/>
        <v>0</v>
      </c>
      <c r="BJ159" s="2" t="s">
        <v>113</v>
      </c>
      <c r="BK159" s="141">
        <f t="shared" si="28"/>
        <v>0</v>
      </c>
      <c r="BL159" s="2" t="s">
        <v>112</v>
      </c>
      <c r="BM159" s="139" t="s">
        <v>491</v>
      </c>
    </row>
    <row r="160" spans="2:65" s="13" customFormat="1" ht="24.3" customHeight="1">
      <c r="B160" s="127"/>
      <c r="C160" s="128" t="s">
        <v>244</v>
      </c>
      <c r="D160" s="128" t="s">
        <v>108</v>
      </c>
      <c r="E160" s="129" t="s">
        <v>327</v>
      </c>
      <c r="F160" s="130" t="s">
        <v>328</v>
      </c>
      <c r="G160" s="131" t="s">
        <v>124</v>
      </c>
      <c r="H160" s="132">
        <v>24</v>
      </c>
      <c r="I160" s="133">
        <v>0</v>
      </c>
      <c r="J160" s="133">
        <f t="shared" si="29"/>
        <v>0</v>
      </c>
      <c r="K160" s="134"/>
      <c r="L160" s="14"/>
      <c r="M160" s="135" t="s">
        <v>1</v>
      </c>
      <c r="N160" s="136" t="s">
        <v>33</v>
      </c>
      <c r="O160" s="137">
        <v>0.29499999999999998</v>
      </c>
      <c r="P160" s="137">
        <f t="shared" si="20"/>
        <v>7.08</v>
      </c>
      <c r="Q160" s="137">
        <v>0</v>
      </c>
      <c r="R160" s="137">
        <f t="shared" si="21"/>
        <v>0</v>
      </c>
      <c r="S160" s="137">
        <v>0</v>
      </c>
      <c r="T160" s="138">
        <f t="shared" si="22"/>
        <v>0</v>
      </c>
      <c r="AR160" s="139" t="s">
        <v>112</v>
      </c>
      <c r="AT160" s="139" t="s">
        <v>108</v>
      </c>
      <c r="AU160" s="139" t="s">
        <v>113</v>
      </c>
      <c r="AY160" s="2" t="s">
        <v>106</v>
      </c>
      <c r="BE160" s="140">
        <f t="shared" si="23"/>
        <v>0</v>
      </c>
      <c r="BF160" s="140">
        <f t="shared" si="24"/>
        <v>0</v>
      </c>
      <c r="BG160" s="140">
        <f t="shared" si="25"/>
        <v>0</v>
      </c>
      <c r="BH160" s="140">
        <f t="shared" si="26"/>
        <v>0</v>
      </c>
      <c r="BI160" s="140">
        <f t="shared" si="27"/>
        <v>0</v>
      </c>
      <c r="BJ160" s="2" t="s">
        <v>113</v>
      </c>
      <c r="BK160" s="141">
        <f t="shared" si="28"/>
        <v>0</v>
      </c>
      <c r="BL160" s="2" t="s">
        <v>112</v>
      </c>
      <c r="BM160" s="139" t="s">
        <v>329</v>
      </c>
    </row>
    <row r="161" spans="2:65" s="13" customFormat="1" ht="24.3" customHeight="1">
      <c r="B161" s="127"/>
      <c r="C161" s="128" t="s">
        <v>248</v>
      </c>
      <c r="D161" s="128" t="s">
        <v>108</v>
      </c>
      <c r="E161" s="129" t="s">
        <v>492</v>
      </c>
      <c r="F161" s="130" t="s">
        <v>493</v>
      </c>
      <c r="G161" s="131" t="s">
        <v>111</v>
      </c>
      <c r="H161" s="132">
        <v>58</v>
      </c>
      <c r="I161" s="133">
        <v>0</v>
      </c>
      <c r="J161" s="133">
        <f t="shared" si="29"/>
        <v>0</v>
      </c>
      <c r="K161" s="134"/>
      <c r="L161" s="14"/>
      <c r="M161" s="135" t="s">
        <v>1</v>
      </c>
      <c r="N161" s="136" t="s">
        <v>33</v>
      </c>
      <c r="O161" s="137">
        <v>4.3E-3</v>
      </c>
      <c r="P161" s="137">
        <f t="shared" si="20"/>
        <v>0.24940000000000001</v>
      </c>
      <c r="Q161" s="137">
        <v>0</v>
      </c>
      <c r="R161" s="137">
        <f t="shared" si="21"/>
        <v>0</v>
      </c>
      <c r="S161" s="137">
        <v>0</v>
      </c>
      <c r="T161" s="138">
        <f t="shared" si="22"/>
        <v>0</v>
      </c>
      <c r="AR161" s="139" t="s">
        <v>112</v>
      </c>
      <c r="AT161" s="139" t="s">
        <v>108</v>
      </c>
      <c r="AU161" s="139" t="s">
        <v>113</v>
      </c>
      <c r="AY161" s="2" t="s">
        <v>106</v>
      </c>
      <c r="BE161" s="140">
        <f t="shared" si="23"/>
        <v>0</v>
      </c>
      <c r="BF161" s="140">
        <f t="shared" si="24"/>
        <v>0</v>
      </c>
      <c r="BG161" s="140">
        <f t="shared" si="25"/>
        <v>0</v>
      </c>
      <c r="BH161" s="140">
        <f t="shared" si="26"/>
        <v>0</v>
      </c>
      <c r="BI161" s="140">
        <f t="shared" si="27"/>
        <v>0</v>
      </c>
      <c r="BJ161" s="2" t="s">
        <v>113</v>
      </c>
      <c r="BK161" s="141">
        <f t="shared" si="28"/>
        <v>0</v>
      </c>
      <c r="BL161" s="2" t="s">
        <v>112</v>
      </c>
      <c r="BM161" s="139" t="s">
        <v>494</v>
      </c>
    </row>
    <row r="162" spans="2:65" s="13" customFormat="1" ht="37.950000000000003" customHeight="1">
      <c r="B162" s="127"/>
      <c r="C162" s="142" t="s">
        <v>253</v>
      </c>
      <c r="D162" s="142" t="s">
        <v>176</v>
      </c>
      <c r="E162" s="143" t="s">
        <v>495</v>
      </c>
      <c r="F162" s="144" t="s">
        <v>496</v>
      </c>
      <c r="G162" s="145" t="s">
        <v>179</v>
      </c>
      <c r="H162" s="146">
        <v>20</v>
      </c>
      <c r="I162" s="147">
        <v>0</v>
      </c>
      <c r="J162" s="133">
        <f t="shared" si="29"/>
        <v>0</v>
      </c>
      <c r="K162" s="148"/>
      <c r="L162" s="149"/>
      <c r="M162" s="150" t="s">
        <v>1</v>
      </c>
      <c r="N162" s="151" t="s">
        <v>33</v>
      </c>
      <c r="O162" s="137">
        <v>0</v>
      </c>
      <c r="P162" s="137">
        <f t="shared" si="20"/>
        <v>0</v>
      </c>
      <c r="Q162" s="137">
        <v>1E-3</v>
      </c>
      <c r="R162" s="137">
        <f t="shared" si="21"/>
        <v>0.02</v>
      </c>
      <c r="S162" s="137">
        <v>0</v>
      </c>
      <c r="T162" s="138">
        <f t="shared" si="22"/>
        <v>0</v>
      </c>
      <c r="AR162" s="139" t="s">
        <v>139</v>
      </c>
      <c r="AT162" s="139" t="s">
        <v>176</v>
      </c>
      <c r="AU162" s="139" t="s">
        <v>113</v>
      </c>
      <c r="AY162" s="2" t="s">
        <v>106</v>
      </c>
      <c r="BE162" s="140">
        <f t="shared" si="23"/>
        <v>0</v>
      </c>
      <c r="BF162" s="140">
        <f t="shared" si="24"/>
        <v>0</v>
      </c>
      <c r="BG162" s="140">
        <f t="shared" si="25"/>
        <v>0</v>
      </c>
      <c r="BH162" s="140">
        <f t="shared" si="26"/>
        <v>0</v>
      </c>
      <c r="BI162" s="140">
        <f t="shared" si="27"/>
        <v>0</v>
      </c>
      <c r="BJ162" s="2" t="s">
        <v>113</v>
      </c>
      <c r="BK162" s="141">
        <f t="shared" si="28"/>
        <v>0</v>
      </c>
      <c r="BL162" s="2" t="s">
        <v>112</v>
      </c>
      <c r="BM162" s="139" t="s">
        <v>497</v>
      </c>
    </row>
    <row r="163" spans="2:65" s="13" customFormat="1" ht="44.25" customHeight="1">
      <c r="B163" s="127"/>
      <c r="C163" s="142" t="s">
        <v>257</v>
      </c>
      <c r="D163" s="142" t="s">
        <v>176</v>
      </c>
      <c r="E163" s="143" t="s">
        <v>498</v>
      </c>
      <c r="F163" s="144" t="s">
        <v>499</v>
      </c>
      <c r="G163" s="145" t="s">
        <v>179</v>
      </c>
      <c r="H163" s="146">
        <v>11</v>
      </c>
      <c r="I163" s="147">
        <v>0</v>
      </c>
      <c r="J163" s="133">
        <f t="shared" si="29"/>
        <v>0</v>
      </c>
      <c r="K163" s="148"/>
      <c r="L163" s="149"/>
      <c r="M163" s="150" t="s">
        <v>1</v>
      </c>
      <c r="N163" s="151" t="s">
        <v>33</v>
      </c>
      <c r="O163" s="137">
        <v>0</v>
      </c>
      <c r="P163" s="137">
        <f t="shared" si="20"/>
        <v>0</v>
      </c>
      <c r="Q163" s="137">
        <v>1E-3</v>
      </c>
      <c r="R163" s="137">
        <f t="shared" si="21"/>
        <v>1.0999999999999999E-2</v>
      </c>
      <c r="S163" s="137">
        <v>0</v>
      </c>
      <c r="T163" s="138">
        <f t="shared" si="22"/>
        <v>0</v>
      </c>
      <c r="AR163" s="139" t="s">
        <v>139</v>
      </c>
      <c r="AT163" s="139" t="s">
        <v>176</v>
      </c>
      <c r="AU163" s="139" t="s">
        <v>113</v>
      </c>
      <c r="AY163" s="2" t="s">
        <v>106</v>
      </c>
      <c r="BE163" s="140">
        <f t="shared" si="23"/>
        <v>0</v>
      </c>
      <c r="BF163" s="140">
        <f t="shared" si="24"/>
        <v>0</v>
      </c>
      <c r="BG163" s="140">
        <f t="shared" si="25"/>
        <v>0</v>
      </c>
      <c r="BH163" s="140">
        <f t="shared" si="26"/>
        <v>0</v>
      </c>
      <c r="BI163" s="140">
        <f t="shared" si="27"/>
        <v>0</v>
      </c>
      <c r="BJ163" s="2" t="s">
        <v>113</v>
      </c>
      <c r="BK163" s="141">
        <f t="shared" si="28"/>
        <v>0</v>
      </c>
      <c r="BL163" s="2" t="s">
        <v>112</v>
      </c>
      <c r="BM163" s="139" t="s">
        <v>500</v>
      </c>
    </row>
    <row r="164" spans="2:65" s="13" customFormat="1" ht="33" customHeight="1">
      <c r="B164" s="127"/>
      <c r="C164" s="128" t="s">
        <v>261</v>
      </c>
      <c r="D164" s="128" t="s">
        <v>108</v>
      </c>
      <c r="E164" s="129" t="s">
        <v>501</v>
      </c>
      <c r="F164" s="130" t="s">
        <v>502</v>
      </c>
      <c r="G164" s="131" t="s">
        <v>124</v>
      </c>
      <c r="H164" s="132">
        <v>8</v>
      </c>
      <c r="I164" s="133">
        <v>0</v>
      </c>
      <c r="J164" s="133">
        <f t="shared" si="29"/>
        <v>0</v>
      </c>
      <c r="K164" s="134"/>
      <c r="L164" s="14"/>
      <c r="M164" s="135" t="s">
        <v>1</v>
      </c>
      <c r="N164" s="136" t="s">
        <v>33</v>
      </c>
      <c r="O164" s="137">
        <v>0.53100000000000003</v>
      </c>
      <c r="P164" s="137">
        <f t="shared" si="20"/>
        <v>4.2480000000000002</v>
      </c>
      <c r="Q164" s="137">
        <v>0.33487</v>
      </c>
      <c r="R164" s="137">
        <f t="shared" si="21"/>
        <v>2.67896</v>
      </c>
      <c r="S164" s="137">
        <v>0</v>
      </c>
      <c r="T164" s="138">
        <f t="shared" si="22"/>
        <v>0</v>
      </c>
      <c r="AR164" s="139" t="s">
        <v>112</v>
      </c>
      <c r="AT164" s="139" t="s">
        <v>108</v>
      </c>
      <c r="AU164" s="139" t="s">
        <v>113</v>
      </c>
      <c r="AY164" s="2" t="s">
        <v>106</v>
      </c>
      <c r="BE164" s="140">
        <f t="shared" si="23"/>
        <v>0</v>
      </c>
      <c r="BF164" s="140">
        <f t="shared" si="24"/>
        <v>0</v>
      </c>
      <c r="BG164" s="140">
        <f t="shared" si="25"/>
        <v>0</v>
      </c>
      <c r="BH164" s="140">
        <f t="shared" si="26"/>
        <v>0</v>
      </c>
      <c r="BI164" s="140">
        <f t="shared" si="27"/>
        <v>0</v>
      </c>
      <c r="BJ164" s="2" t="s">
        <v>113</v>
      </c>
      <c r="BK164" s="141">
        <f t="shared" si="28"/>
        <v>0</v>
      </c>
      <c r="BL164" s="2" t="s">
        <v>112</v>
      </c>
      <c r="BM164" s="139" t="s">
        <v>503</v>
      </c>
    </row>
    <row r="165" spans="2:65" s="13" customFormat="1" ht="24.3" customHeight="1">
      <c r="B165" s="127"/>
      <c r="C165" s="142" t="s">
        <v>265</v>
      </c>
      <c r="D165" s="142" t="s">
        <v>176</v>
      </c>
      <c r="E165" s="143" t="s">
        <v>504</v>
      </c>
      <c r="F165" s="144" t="s">
        <v>505</v>
      </c>
      <c r="G165" s="145" t="s">
        <v>251</v>
      </c>
      <c r="H165" s="146">
        <v>8</v>
      </c>
      <c r="I165" s="147">
        <v>0</v>
      </c>
      <c r="J165" s="133">
        <f t="shared" si="29"/>
        <v>0</v>
      </c>
      <c r="K165" s="148"/>
      <c r="L165" s="149"/>
      <c r="M165" s="150" t="s">
        <v>1</v>
      </c>
      <c r="N165" s="151" t="s">
        <v>33</v>
      </c>
      <c r="O165" s="137">
        <v>0</v>
      </c>
      <c r="P165" s="137">
        <f t="shared" si="20"/>
        <v>0</v>
      </c>
      <c r="Q165" s="137">
        <v>1.5730000000000001E-2</v>
      </c>
      <c r="R165" s="137">
        <f t="shared" si="21"/>
        <v>0.12584000000000001</v>
      </c>
      <c r="S165" s="137">
        <v>0</v>
      </c>
      <c r="T165" s="138">
        <f t="shared" si="22"/>
        <v>0</v>
      </c>
      <c r="AR165" s="139" t="s">
        <v>139</v>
      </c>
      <c r="AT165" s="139" t="s">
        <v>176</v>
      </c>
      <c r="AU165" s="139" t="s">
        <v>113</v>
      </c>
      <c r="AY165" s="2" t="s">
        <v>106</v>
      </c>
      <c r="BE165" s="140">
        <f t="shared" si="23"/>
        <v>0</v>
      </c>
      <c r="BF165" s="140">
        <f t="shared" si="24"/>
        <v>0</v>
      </c>
      <c r="BG165" s="140">
        <f t="shared" si="25"/>
        <v>0</v>
      </c>
      <c r="BH165" s="140">
        <f t="shared" si="26"/>
        <v>0</v>
      </c>
      <c r="BI165" s="140">
        <f t="shared" si="27"/>
        <v>0</v>
      </c>
      <c r="BJ165" s="2" t="s">
        <v>113</v>
      </c>
      <c r="BK165" s="141">
        <f t="shared" si="28"/>
        <v>0</v>
      </c>
      <c r="BL165" s="2" t="s">
        <v>112</v>
      </c>
      <c r="BM165" s="139" t="s">
        <v>506</v>
      </c>
    </row>
    <row r="166" spans="2:65" s="13" customFormat="1" ht="24.3" customHeight="1">
      <c r="B166" s="127"/>
      <c r="C166" s="128" t="s">
        <v>269</v>
      </c>
      <c r="D166" s="128" t="s">
        <v>108</v>
      </c>
      <c r="E166" s="129" t="s">
        <v>335</v>
      </c>
      <c r="F166" s="130" t="s">
        <v>336</v>
      </c>
      <c r="G166" s="131" t="s">
        <v>251</v>
      </c>
      <c r="H166" s="132">
        <v>21</v>
      </c>
      <c r="I166" s="133">
        <v>0</v>
      </c>
      <c r="J166" s="133">
        <f t="shared" si="29"/>
        <v>0</v>
      </c>
      <c r="K166" s="134"/>
      <c r="L166" s="14"/>
      <c r="M166" s="135" t="s">
        <v>1</v>
      </c>
      <c r="N166" s="136" t="s">
        <v>33</v>
      </c>
      <c r="O166" s="137">
        <v>0.16500000000000001</v>
      </c>
      <c r="P166" s="137">
        <f t="shared" si="20"/>
        <v>3.4650000000000003</v>
      </c>
      <c r="Q166" s="137">
        <v>0</v>
      </c>
      <c r="R166" s="137">
        <f t="shared" si="21"/>
        <v>0</v>
      </c>
      <c r="S166" s="137">
        <v>4.0000000000000001E-3</v>
      </c>
      <c r="T166" s="138">
        <f t="shared" si="22"/>
        <v>8.4000000000000005E-2</v>
      </c>
      <c r="AR166" s="139" t="s">
        <v>112</v>
      </c>
      <c r="AT166" s="139" t="s">
        <v>108</v>
      </c>
      <c r="AU166" s="139" t="s">
        <v>113</v>
      </c>
      <c r="AY166" s="2" t="s">
        <v>106</v>
      </c>
      <c r="BE166" s="140">
        <f t="shared" si="23"/>
        <v>0</v>
      </c>
      <c r="BF166" s="140">
        <f t="shared" si="24"/>
        <v>0</v>
      </c>
      <c r="BG166" s="140">
        <f t="shared" si="25"/>
        <v>0</v>
      </c>
      <c r="BH166" s="140">
        <f t="shared" si="26"/>
        <v>0</v>
      </c>
      <c r="BI166" s="140">
        <f t="shared" si="27"/>
        <v>0</v>
      </c>
      <c r="BJ166" s="2" t="s">
        <v>113</v>
      </c>
      <c r="BK166" s="141">
        <f t="shared" si="28"/>
        <v>0</v>
      </c>
      <c r="BL166" s="2" t="s">
        <v>112</v>
      </c>
      <c r="BM166" s="139" t="s">
        <v>507</v>
      </c>
    </row>
    <row r="167" spans="2:65" s="13" customFormat="1" ht="24.3" customHeight="1">
      <c r="B167" s="127"/>
      <c r="C167" s="128" t="s">
        <v>273</v>
      </c>
      <c r="D167" s="128" t="s">
        <v>108</v>
      </c>
      <c r="E167" s="129" t="s">
        <v>339</v>
      </c>
      <c r="F167" s="130" t="s">
        <v>340</v>
      </c>
      <c r="G167" s="131" t="s">
        <v>191</v>
      </c>
      <c r="H167" s="132">
        <v>28.292000000000002</v>
      </c>
      <c r="I167" s="133">
        <v>0</v>
      </c>
      <c r="J167" s="133">
        <f t="shared" si="29"/>
        <v>0</v>
      </c>
      <c r="K167" s="134"/>
      <c r="L167" s="14"/>
      <c r="M167" s="135" t="s">
        <v>1</v>
      </c>
      <c r="N167" s="136" t="s">
        <v>33</v>
      </c>
      <c r="O167" s="137">
        <v>3.1E-2</v>
      </c>
      <c r="P167" s="137">
        <f t="shared" si="20"/>
        <v>0.87705200000000005</v>
      </c>
      <c r="Q167" s="137">
        <v>0</v>
      </c>
      <c r="R167" s="137">
        <f t="shared" si="21"/>
        <v>0</v>
      </c>
      <c r="S167" s="137">
        <v>0</v>
      </c>
      <c r="T167" s="138">
        <f t="shared" si="22"/>
        <v>0</v>
      </c>
      <c r="AR167" s="139" t="s">
        <v>112</v>
      </c>
      <c r="AT167" s="139" t="s">
        <v>108</v>
      </c>
      <c r="AU167" s="139" t="s">
        <v>113</v>
      </c>
      <c r="AY167" s="2" t="s">
        <v>106</v>
      </c>
      <c r="BE167" s="140">
        <f t="shared" si="23"/>
        <v>0</v>
      </c>
      <c r="BF167" s="140">
        <f t="shared" si="24"/>
        <v>0</v>
      </c>
      <c r="BG167" s="140">
        <f t="shared" si="25"/>
        <v>0</v>
      </c>
      <c r="BH167" s="140">
        <f t="shared" si="26"/>
        <v>0</v>
      </c>
      <c r="BI167" s="140">
        <f t="shared" si="27"/>
        <v>0</v>
      </c>
      <c r="BJ167" s="2" t="s">
        <v>113</v>
      </c>
      <c r="BK167" s="141">
        <f t="shared" si="28"/>
        <v>0</v>
      </c>
      <c r="BL167" s="2" t="s">
        <v>112</v>
      </c>
      <c r="BM167" s="139" t="s">
        <v>508</v>
      </c>
    </row>
    <row r="168" spans="2:65" s="13" customFormat="1" ht="24.3" customHeight="1">
      <c r="B168" s="127"/>
      <c r="C168" s="128" t="s">
        <v>277</v>
      </c>
      <c r="D168" s="128" t="s">
        <v>108</v>
      </c>
      <c r="E168" s="129" t="s">
        <v>343</v>
      </c>
      <c r="F168" s="130" t="s">
        <v>344</v>
      </c>
      <c r="G168" s="131" t="s">
        <v>191</v>
      </c>
      <c r="H168" s="132">
        <v>537.548</v>
      </c>
      <c r="I168" s="133">
        <v>0</v>
      </c>
      <c r="J168" s="133">
        <f t="shared" si="29"/>
        <v>0</v>
      </c>
      <c r="K168" s="134"/>
      <c r="L168" s="14"/>
      <c r="M168" s="135" t="s">
        <v>1</v>
      </c>
      <c r="N168" s="136" t="s">
        <v>33</v>
      </c>
      <c r="O168" s="137">
        <v>6.0000000000000001E-3</v>
      </c>
      <c r="P168" s="137">
        <f t="shared" si="20"/>
        <v>3.2252879999999999</v>
      </c>
      <c r="Q168" s="137">
        <v>0</v>
      </c>
      <c r="R168" s="137">
        <f t="shared" si="21"/>
        <v>0</v>
      </c>
      <c r="S168" s="137">
        <v>0</v>
      </c>
      <c r="T168" s="138">
        <f t="shared" si="22"/>
        <v>0</v>
      </c>
      <c r="AR168" s="139" t="s">
        <v>112</v>
      </c>
      <c r="AT168" s="139" t="s">
        <v>108</v>
      </c>
      <c r="AU168" s="139" t="s">
        <v>113</v>
      </c>
      <c r="AY168" s="2" t="s">
        <v>106</v>
      </c>
      <c r="BE168" s="140">
        <f t="shared" si="23"/>
        <v>0</v>
      </c>
      <c r="BF168" s="140">
        <f t="shared" si="24"/>
        <v>0</v>
      </c>
      <c r="BG168" s="140">
        <f t="shared" si="25"/>
        <v>0</v>
      </c>
      <c r="BH168" s="140">
        <f t="shared" si="26"/>
        <v>0</v>
      </c>
      <c r="BI168" s="140">
        <f t="shared" si="27"/>
        <v>0</v>
      </c>
      <c r="BJ168" s="2" t="s">
        <v>113</v>
      </c>
      <c r="BK168" s="141">
        <f t="shared" si="28"/>
        <v>0</v>
      </c>
      <c r="BL168" s="2" t="s">
        <v>112</v>
      </c>
      <c r="BM168" s="139" t="s">
        <v>509</v>
      </c>
    </row>
    <row r="169" spans="2:65" s="13" customFormat="1" ht="16.5" customHeight="1">
      <c r="B169" s="127"/>
      <c r="C169" s="128" t="s">
        <v>281</v>
      </c>
      <c r="D169" s="128" t="s">
        <v>108</v>
      </c>
      <c r="E169" s="129" t="s">
        <v>351</v>
      </c>
      <c r="F169" s="130" t="s">
        <v>352</v>
      </c>
      <c r="G169" s="131" t="s">
        <v>191</v>
      </c>
      <c r="H169" s="132">
        <v>28.288</v>
      </c>
      <c r="I169" s="133">
        <v>0</v>
      </c>
      <c r="J169" s="133">
        <f t="shared" si="29"/>
        <v>0</v>
      </c>
      <c r="K169" s="134"/>
      <c r="L169" s="14"/>
      <c r="M169" s="135" t="s">
        <v>1</v>
      </c>
      <c r="N169" s="136" t="s">
        <v>33</v>
      </c>
      <c r="O169" s="137">
        <v>0.749</v>
      </c>
      <c r="P169" s="137">
        <f t="shared" si="20"/>
        <v>21.187712000000001</v>
      </c>
      <c r="Q169" s="137">
        <v>0</v>
      </c>
      <c r="R169" s="137">
        <f t="shared" si="21"/>
        <v>0</v>
      </c>
      <c r="S169" s="137">
        <v>0</v>
      </c>
      <c r="T169" s="138">
        <f t="shared" si="22"/>
        <v>0</v>
      </c>
      <c r="AR169" s="139" t="s">
        <v>112</v>
      </c>
      <c r="AT169" s="139" t="s">
        <v>108</v>
      </c>
      <c r="AU169" s="139" t="s">
        <v>113</v>
      </c>
      <c r="AY169" s="2" t="s">
        <v>106</v>
      </c>
      <c r="BE169" s="140">
        <f t="shared" si="23"/>
        <v>0</v>
      </c>
      <c r="BF169" s="140">
        <f t="shared" si="24"/>
        <v>0</v>
      </c>
      <c r="BG169" s="140">
        <f t="shared" si="25"/>
        <v>0</v>
      </c>
      <c r="BH169" s="140">
        <f t="shared" si="26"/>
        <v>0</v>
      </c>
      <c r="BI169" s="140">
        <f t="shared" si="27"/>
        <v>0</v>
      </c>
      <c r="BJ169" s="2" t="s">
        <v>113</v>
      </c>
      <c r="BK169" s="141">
        <f t="shared" si="28"/>
        <v>0</v>
      </c>
      <c r="BL169" s="2" t="s">
        <v>112</v>
      </c>
      <c r="BM169" s="139" t="s">
        <v>353</v>
      </c>
    </row>
    <row r="170" spans="2:65" s="13" customFormat="1" ht="16.5" customHeight="1">
      <c r="B170" s="127"/>
      <c r="C170" s="128" t="s">
        <v>285</v>
      </c>
      <c r="D170" s="128" t="s">
        <v>108</v>
      </c>
      <c r="E170" s="129" t="s">
        <v>510</v>
      </c>
      <c r="F170" s="130" t="s">
        <v>356</v>
      </c>
      <c r="G170" s="131" t="s">
        <v>129</v>
      </c>
      <c r="H170" s="132">
        <v>2</v>
      </c>
      <c r="I170" s="133">
        <v>0</v>
      </c>
      <c r="J170" s="133">
        <f t="shared" si="29"/>
        <v>0</v>
      </c>
      <c r="K170" s="134"/>
      <c r="L170" s="14"/>
      <c r="M170" s="135" t="s">
        <v>1</v>
      </c>
      <c r="N170" s="136" t="s">
        <v>33</v>
      </c>
      <c r="O170" s="137">
        <v>0.749</v>
      </c>
      <c r="P170" s="137">
        <f t="shared" si="20"/>
        <v>1.498</v>
      </c>
      <c r="Q170" s="137">
        <v>0</v>
      </c>
      <c r="R170" s="137">
        <f t="shared" si="21"/>
        <v>0</v>
      </c>
      <c r="S170" s="137">
        <v>0</v>
      </c>
      <c r="T170" s="138">
        <f t="shared" si="22"/>
        <v>0</v>
      </c>
      <c r="AR170" s="139" t="s">
        <v>112</v>
      </c>
      <c r="AT170" s="139" t="s">
        <v>108</v>
      </c>
      <c r="AU170" s="139" t="s">
        <v>113</v>
      </c>
      <c r="AY170" s="2" t="s">
        <v>106</v>
      </c>
      <c r="BE170" s="140">
        <f t="shared" si="23"/>
        <v>0</v>
      </c>
      <c r="BF170" s="140">
        <f t="shared" si="24"/>
        <v>0</v>
      </c>
      <c r="BG170" s="140">
        <f t="shared" si="25"/>
        <v>0</v>
      </c>
      <c r="BH170" s="140">
        <f t="shared" si="26"/>
        <v>0</v>
      </c>
      <c r="BI170" s="140">
        <f t="shared" si="27"/>
        <v>0</v>
      </c>
      <c r="BJ170" s="2" t="s">
        <v>113</v>
      </c>
      <c r="BK170" s="141">
        <f t="shared" si="28"/>
        <v>0</v>
      </c>
      <c r="BL170" s="2" t="s">
        <v>112</v>
      </c>
      <c r="BM170" s="139" t="s">
        <v>511</v>
      </c>
    </row>
    <row r="171" spans="2:65" s="13" customFormat="1" ht="24.3" customHeight="1">
      <c r="B171" s="127"/>
      <c r="C171" s="128" t="s">
        <v>289</v>
      </c>
      <c r="D171" s="128" t="s">
        <v>108</v>
      </c>
      <c r="E171" s="129" t="s">
        <v>512</v>
      </c>
      <c r="F171" s="130" t="s">
        <v>513</v>
      </c>
      <c r="G171" s="131" t="s">
        <v>191</v>
      </c>
      <c r="H171" s="132">
        <v>28.288</v>
      </c>
      <c r="I171" s="133">
        <v>0</v>
      </c>
      <c r="J171" s="133">
        <f t="shared" si="29"/>
        <v>0</v>
      </c>
      <c r="K171" s="134"/>
      <c r="L171" s="14"/>
      <c r="M171" s="135" t="s">
        <v>1</v>
      </c>
      <c r="N171" s="136" t="s">
        <v>33</v>
      </c>
      <c r="O171" s="137">
        <v>0.749</v>
      </c>
      <c r="P171" s="137">
        <f t="shared" si="20"/>
        <v>21.187712000000001</v>
      </c>
      <c r="Q171" s="137">
        <v>0</v>
      </c>
      <c r="R171" s="137">
        <f t="shared" si="21"/>
        <v>0</v>
      </c>
      <c r="S171" s="137">
        <v>0</v>
      </c>
      <c r="T171" s="138">
        <f t="shared" si="22"/>
        <v>0</v>
      </c>
      <c r="AR171" s="139" t="s">
        <v>112</v>
      </c>
      <c r="AT171" s="139" t="s">
        <v>108</v>
      </c>
      <c r="AU171" s="139" t="s">
        <v>113</v>
      </c>
      <c r="AY171" s="2" t="s">
        <v>106</v>
      </c>
      <c r="BE171" s="140">
        <f t="shared" si="23"/>
        <v>0</v>
      </c>
      <c r="BF171" s="140">
        <f t="shared" si="24"/>
        <v>0</v>
      </c>
      <c r="BG171" s="140">
        <f t="shared" si="25"/>
        <v>0</v>
      </c>
      <c r="BH171" s="140">
        <f t="shared" si="26"/>
        <v>0</v>
      </c>
      <c r="BI171" s="140">
        <f t="shared" si="27"/>
        <v>0</v>
      </c>
      <c r="BJ171" s="2" t="s">
        <v>113</v>
      </c>
      <c r="BK171" s="141">
        <f t="shared" si="28"/>
        <v>0</v>
      </c>
      <c r="BL171" s="2" t="s">
        <v>112</v>
      </c>
      <c r="BM171" s="139" t="s">
        <v>514</v>
      </c>
    </row>
    <row r="172" spans="2:65" s="115" customFormat="1" ht="22.95" customHeight="1">
      <c r="B172" s="116"/>
      <c r="D172" s="117" t="s">
        <v>66</v>
      </c>
      <c r="E172" s="125" t="s">
        <v>358</v>
      </c>
      <c r="F172" s="125" t="s">
        <v>359</v>
      </c>
      <c r="J172" s="126">
        <f>BK172</f>
        <v>0</v>
      </c>
      <c r="L172" s="116"/>
      <c r="M172" s="120"/>
      <c r="P172" s="121">
        <f>P173</f>
        <v>2.1156299999999999</v>
      </c>
      <c r="R172" s="121">
        <f>R173</f>
        <v>0</v>
      </c>
      <c r="T172" s="122">
        <f>T173</f>
        <v>0</v>
      </c>
      <c r="AR172" s="117" t="s">
        <v>74</v>
      </c>
      <c r="AT172" s="123" t="s">
        <v>66</v>
      </c>
      <c r="AU172" s="123" t="s">
        <v>74</v>
      </c>
      <c r="AY172" s="117" t="s">
        <v>106</v>
      </c>
      <c r="BK172" s="124">
        <f>BK173</f>
        <v>0</v>
      </c>
    </row>
    <row r="173" spans="2:65" s="13" customFormat="1" ht="33" customHeight="1">
      <c r="B173" s="127"/>
      <c r="C173" s="128" t="s">
        <v>293</v>
      </c>
      <c r="D173" s="128" t="s">
        <v>108</v>
      </c>
      <c r="E173" s="129" t="s">
        <v>515</v>
      </c>
      <c r="F173" s="130" t="s">
        <v>516</v>
      </c>
      <c r="G173" s="131" t="s">
        <v>191</v>
      </c>
      <c r="H173" s="132">
        <v>70.521000000000001</v>
      </c>
      <c r="I173" s="133">
        <v>0</v>
      </c>
      <c r="J173" s="133">
        <f>ROUND(I173*H173,2)</f>
        <v>0</v>
      </c>
      <c r="K173" s="134"/>
      <c r="L173" s="14"/>
      <c r="M173" s="152" t="s">
        <v>1</v>
      </c>
      <c r="N173" s="153" t="s">
        <v>33</v>
      </c>
      <c r="O173" s="154">
        <v>0.03</v>
      </c>
      <c r="P173" s="154">
        <f>O173*H173</f>
        <v>2.1156299999999999</v>
      </c>
      <c r="Q173" s="154">
        <v>0</v>
      </c>
      <c r="R173" s="154">
        <f>Q173*H173</f>
        <v>0</v>
      </c>
      <c r="S173" s="154">
        <v>0</v>
      </c>
      <c r="T173" s="155">
        <f>S173*H173</f>
        <v>0</v>
      </c>
      <c r="AR173" s="139" t="s">
        <v>112</v>
      </c>
      <c r="AT173" s="139" t="s">
        <v>108</v>
      </c>
      <c r="AU173" s="139" t="s">
        <v>113</v>
      </c>
      <c r="AY173" s="2" t="s">
        <v>106</v>
      </c>
      <c r="BE173" s="140">
        <f>IF(N173="základná",J173,0)</f>
        <v>0</v>
      </c>
      <c r="BF173" s="140">
        <f>IF(N173="znížená",J173,0)</f>
        <v>0</v>
      </c>
      <c r="BG173" s="140">
        <f>IF(N173="zákl. prenesená",J173,0)</f>
        <v>0</v>
      </c>
      <c r="BH173" s="140">
        <f>IF(N173="zníž. prenesená",J173,0)</f>
        <v>0</v>
      </c>
      <c r="BI173" s="140">
        <f>IF(N173="nulová",J173,0)</f>
        <v>0</v>
      </c>
      <c r="BJ173" s="2" t="s">
        <v>113</v>
      </c>
      <c r="BK173" s="141">
        <f>ROUND(I173*H173,3)</f>
        <v>0</v>
      </c>
      <c r="BL173" s="2" t="s">
        <v>112</v>
      </c>
      <c r="BM173" s="139" t="s">
        <v>517</v>
      </c>
    </row>
    <row r="174" spans="2:65" s="13" customFormat="1" ht="7.05" customHeight="1">
      <c r="B174" s="29"/>
      <c r="C174" s="30"/>
      <c r="D174" s="30"/>
      <c r="E174" s="30"/>
      <c r="F174" s="30"/>
      <c r="G174" s="30"/>
      <c r="H174" s="30"/>
      <c r="I174" s="30"/>
      <c r="J174" s="30"/>
      <c r="K174" s="30"/>
      <c r="L174" s="14"/>
    </row>
  </sheetData>
  <sheetProtection algorithmName="SHA-512" hashValue="Ewn0vsh/OUxtqpXbng6lLbpnVICNZx5+VR2/2gH+8181+bshyokFmj+ZIwRL4FS+z7gvA4Vb5SsYYz4cKBwUaw==" saltValue="Rb/SoTRbF0GuO6EJCsn8NA==" spinCount="100000" sheet="1" objects="1" scenarios="1"/>
  <autoFilter ref="C121:K173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objektov</vt:lpstr>
      <vt:lpstr>Rekapitulacia Colnicka</vt:lpstr>
      <vt:lpstr>SO 1.1 - Rekonštrukcia mi...</vt:lpstr>
      <vt:lpstr>Rekapitulácia Irkutska</vt:lpstr>
      <vt:lpstr>SO 2 - Rekonštrukcia cykl...</vt:lpstr>
      <vt:lpstr>Rekapitulácia Pohranicnikov</vt:lpstr>
      <vt:lpstr>SO 1 - SO01 Úprava komuni...</vt:lpstr>
      <vt:lpstr>Rekapitulácia Vyvojova</vt:lpstr>
      <vt:lpstr>SO 01 - SO01Spomalovací prah</vt:lpstr>
      <vt:lpstr>'Rekapitulacia Colnicka'!Názvy_tlače</vt:lpstr>
      <vt:lpstr>'Rekapitulácia Irkutska'!Názvy_tlače</vt:lpstr>
      <vt:lpstr>'Rekapitulácia objektov'!Názvy_tlače</vt:lpstr>
      <vt:lpstr>'Rekapitulácia Pohranicnikov'!Názvy_tlače</vt:lpstr>
      <vt:lpstr>'Rekapitulácia Vyvojova'!Názvy_tlače</vt:lpstr>
      <vt:lpstr>'SO 01 - SO01Spomalovací prah'!Názvy_tlače</vt:lpstr>
      <vt:lpstr>'SO 1 - SO01 Úprava komuni...'!Názvy_tlače</vt:lpstr>
      <vt:lpstr>'SO 1.1 - Rekonštrukcia mi...'!Názvy_tlače</vt:lpstr>
      <vt:lpstr>'SO 2 - Rekonštrukcia cykl...'!Názvy_tlače</vt:lpstr>
      <vt:lpstr>'Rekapitulacia Colnicka'!Oblasť_tlače</vt:lpstr>
      <vt:lpstr>'Rekapitulácia Irkutska'!Oblasť_tlače</vt:lpstr>
      <vt:lpstr>'Rekapitulácia objektov'!Oblasť_tlače</vt:lpstr>
      <vt:lpstr>'Rekapitulácia Pohranicnikov'!Oblasť_tlače</vt:lpstr>
      <vt:lpstr>'Rekapitulácia Vyvojova'!Oblasť_tlače</vt:lpstr>
      <vt:lpstr>'SO 01 - SO01Spomalovací prah'!Oblasť_tlače</vt:lpstr>
      <vt:lpstr>'SO 1 - SO01 Úprava komuni...'!Oblasť_tlače</vt:lpstr>
      <vt:lpstr>'SO 1.1 - Rekonštrukcia mi...'!Oblasť_tlače</vt:lpstr>
      <vt:lpstr>'SO 2 - Rekonštrukcia cykl...'!Oblasť_tlače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Milcová</dc:creator>
  <cp:lastModifiedBy>Janka Kvantova</cp:lastModifiedBy>
  <dcterms:created xsi:type="dcterms:W3CDTF">2021-10-21T10:30:02Z</dcterms:created>
  <dcterms:modified xsi:type="dcterms:W3CDTF">2021-10-21T14:31:11Z</dcterms:modified>
</cp:coreProperties>
</file>