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2120" windowHeight="6090" tabRatio="599" activeTab="0"/>
  </bookViews>
  <sheets>
    <sheet name="príjmy" sheetId="1" r:id="rId1"/>
  </sheets>
  <definedNames>
    <definedName name="_xlfn.Z.TEST" hidden="1">#NAME?</definedName>
    <definedName name="_xlnm.Print_Titles" localSheetId="0">'príjmy'!$1:$2</definedName>
  </definedNames>
  <calcPr fullCalcOnLoad="1"/>
</workbook>
</file>

<file path=xl/sharedStrings.xml><?xml version="1.0" encoding="utf-8"?>
<sst xmlns="http://schemas.openxmlformats.org/spreadsheetml/2006/main" count="530" uniqueCount="259">
  <si>
    <t>SU</t>
  </si>
  <si>
    <t>235</t>
  </si>
  <si>
    <t/>
  </si>
  <si>
    <t>A</t>
  </si>
  <si>
    <t>Dividendy</t>
  </si>
  <si>
    <t>Poplatky -matrika</t>
  </si>
  <si>
    <t>Poplatok za rybar.lístok</t>
  </si>
  <si>
    <t>Poplatky za overovanie</t>
  </si>
  <si>
    <t>Pokuty staveb.úradu</t>
  </si>
  <si>
    <t>položka č.</t>
  </si>
  <si>
    <t>poznámky</t>
  </si>
  <si>
    <t>medzi súčet</t>
  </si>
  <si>
    <t>bežný rozpočet</t>
  </si>
  <si>
    <t>kapitálový rozpočet</t>
  </si>
  <si>
    <t>rozpočet celkom</t>
  </si>
  <si>
    <t>analytické delenie</t>
  </si>
  <si>
    <t>bežné príjmy</t>
  </si>
  <si>
    <t>kapitálové príjmy</t>
  </si>
  <si>
    <t>Výnos z dane poukázaný územnej samospráve</t>
  </si>
  <si>
    <t>Daň za nevýherné hracie automaty</t>
  </si>
  <si>
    <t>Za predajné automaty</t>
  </si>
  <si>
    <t>Iné príjmy z podnikania-podiel na zisku</t>
  </si>
  <si>
    <t>b</t>
  </si>
  <si>
    <t>Správny poplatok-výherne autom.</t>
  </si>
  <si>
    <t>k</t>
  </si>
  <si>
    <t>Transfer na matričnú činnosť</t>
  </si>
  <si>
    <t>Prijmy z prenajatých bytov</t>
  </si>
  <si>
    <t>Vypracoval : Ing.Holúbek</t>
  </si>
  <si>
    <t>Dotácia z magistrátu na odpady</t>
  </si>
  <si>
    <t>Úroky z vkladov-bežných</t>
  </si>
  <si>
    <t>Úroky z vkladov-termínovaných</t>
  </si>
  <si>
    <t>Združ.prostr.Nákup územného plánu</t>
  </si>
  <si>
    <t>Pokuty-mestská polícia,obvodný úrad</t>
  </si>
  <si>
    <t>Príjmy z prenájmu pozemkov</t>
  </si>
  <si>
    <t>DANE Z PRÍJMOV</t>
  </si>
  <si>
    <t>Dane z príjmov spolu</t>
  </si>
  <si>
    <t>DANE Z MAJETKU</t>
  </si>
  <si>
    <t>Dane z majetku spolu</t>
  </si>
  <si>
    <t>PRÍJMY Z PODNIKANIA A Z VLASTNÍCTVA</t>
  </si>
  <si>
    <t>ADMINISTRATÍVNE POPLATKY</t>
  </si>
  <si>
    <t>Administratívne poplatky spolu</t>
  </si>
  <si>
    <t>POKUTY A PRÍJMY ZO SLUŽIEB</t>
  </si>
  <si>
    <t>Pokuty a príjmy zo služieb spolu</t>
  </si>
  <si>
    <t>ŠKOLNÉ</t>
  </si>
  <si>
    <t>Školné spolu</t>
  </si>
  <si>
    <t>KAPITÁLOVÉ PRÍJMY Z PREDAJA MAJETKU</t>
  </si>
  <si>
    <t>Kapitál.príjmy z predaja majetku spolu</t>
  </si>
  <si>
    <t>ÚROKY,INÉ NEDAŇOV.PRÍJMY,OSTAT.PRÍJMY</t>
  </si>
  <si>
    <t>Úroky,iné nedaň.príjmy,ostat.príjmy spolu</t>
  </si>
  <si>
    <t>Iné príjmy od FO</t>
  </si>
  <si>
    <t>BEŽNÉ TUZEMSKÉ A ZAHRANIČ. TRANSFERY</t>
  </si>
  <si>
    <t>Bežné tuzemské a zahr.transfery spolu</t>
  </si>
  <si>
    <t>KAPITÁLOVÉ TRANSFERY VEREJNEJ SPRÁVY</t>
  </si>
  <si>
    <t>Kapitál.transfery verejnej správy spolu</t>
  </si>
  <si>
    <t>ZDRUŽENĚ PROSTRIEDKY A ZAHRAN.GRANTY</t>
  </si>
  <si>
    <t>Združené prostriedky a zahr.granty spolu</t>
  </si>
  <si>
    <t>KAPITÁLOVÉ ÚVERY</t>
  </si>
  <si>
    <t>Kapitálové úvery spolu</t>
  </si>
  <si>
    <t>z toho dotácia na ZŠ:</t>
  </si>
  <si>
    <t>z toho finančné operácie:</t>
  </si>
  <si>
    <t>položka</t>
  </si>
  <si>
    <t>Z náhrad z poistného plnenia</t>
  </si>
  <si>
    <t>ZDR</t>
  </si>
  <si>
    <t>Obciam- transfer - sociál.činnosť-VÚC</t>
  </si>
  <si>
    <t>Štátna dotácia-ZŠ</t>
  </si>
  <si>
    <t>Príjem za stravné-gastrolístky...</t>
  </si>
  <si>
    <t>Združené prostriedky-Pri parku - Za zdr.stredisk.</t>
  </si>
  <si>
    <t>Vratky - poplatok za alkohol a tabak</t>
  </si>
  <si>
    <t>OSTATNÉ FINANČNÉ OPERÁCIE</t>
  </si>
  <si>
    <t>Prevody z peň.fondov obce</t>
  </si>
  <si>
    <t>Ostatné finančné operácie spolu</t>
  </si>
  <si>
    <t>GRANTY</t>
  </si>
  <si>
    <t>Granty spolu</t>
  </si>
  <si>
    <t>OSTATNÉ FINANČNÉ OPERÁCIE kapitálové</t>
  </si>
  <si>
    <t xml:space="preserve">Ostatné fin. operácie kapitál. spolu </t>
  </si>
  <si>
    <t>Názov_účtu</t>
  </si>
  <si>
    <t>Daň z pozemkov</t>
  </si>
  <si>
    <t>Daň zo stavieb</t>
  </si>
  <si>
    <t>Daň z bytov</t>
  </si>
  <si>
    <t>Daň za psa</t>
  </si>
  <si>
    <t>Daň za užív. verejn. Priestranstva</t>
  </si>
  <si>
    <t>Príjmy z podnikania a vlastníctva spolu</t>
  </si>
  <si>
    <t>Typ_účtu</t>
  </si>
  <si>
    <t>Z prenajatých strojov, prístrojov, zariad.</t>
  </si>
  <si>
    <t>Platby za relácie v miest.rozh</t>
  </si>
  <si>
    <t>Známka za psa</t>
  </si>
  <si>
    <t>Príjem z knižnice</t>
  </si>
  <si>
    <t>Príjem za služby v prenaj.priestoroch-byty</t>
  </si>
  <si>
    <t>Príjem za služby v pren.priest.-budovy,stavby,iné</t>
  </si>
  <si>
    <t>Príjem za predaj domových čísel</t>
  </si>
  <si>
    <t>Príjmy z predaja pozemkov</t>
  </si>
  <si>
    <t>Sponzorské-bežné granty všeobecne(aj kultúra)</t>
  </si>
  <si>
    <t>Sponzorské prispevky-školstvo</t>
  </si>
  <si>
    <t>Sociálne zabezpečenie občanov-opatrov.sl-magist.</t>
  </si>
  <si>
    <t>Úver-naj.byty za nákup str.výst.</t>
  </si>
  <si>
    <t>01</t>
  </si>
  <si>
    <t>111?</t>
  </si>
  <si>
    <t>?</t>
  </si>
  <si>
    <t>03</t>
  </si>
  <si>
    <t>04</t>
  </si>
  <si>
    <t>06</t>
  </si>
  <si>
    <t>Úprava rozpočtu na MZ 22-11-2006 v Sk</t>
  </si>
  <si>
    <t>Príspevky na EU Impulzné centrá</t>
  </si>
  <si>
    <t>EU Impulz. Centrá-refundácia DPH</t>
  </si>
  <si>
    <t>Rozpočet - príjmy-všetky úpravy- v Sk</t>
  </si>
  <si>
    <t>Rozpočet po úpravách celkom v Sk</t>
  </si>
  <si>
    <t>Refundácia výst.plynov.z SPP</t>
  </si>
  <si>
    <t>Transfer hlásenie pobytu obč.</t>
  </si>
  <si>
    <t>Výst.TI Ilýrska - príspevky</t>
  </si>
  <si>
    <t>Dotácie rokov 2008 a 2009</t>
  </si>
  <si>
    <t>Príspevky. náj.byt.dom</t>
  </si>
  <si>
    <t>Príspevky - Keltská ulica -TI</t>
  </si>
  <si>
    <t>Transfer na rekonštr. MŠ</t>
  </si>
  <si>
    <t>EU - Náučný chodník 2007-2008</t>
  </si>
  <si>
    <t>05</t>
  </si>
  <si>
    <t>Príjem za opatrovateľskú službu</t>
  </si>
  <si>
    <t>Odvod Ruseka</t>
  </si>
  <si>
    <t xml:space="preserve">Odvod Ruseka- bežný </t>
  </si>
  <si>
    <t>2.1</t>
  </si>
  <si>
    <t>Transfer na rekonštr. ZŠ</t>
  </si>
  <si>
    <t>Príspevky Irkutská+Colnícka ul.-TI</t>
  </si>
  <si>
    <t>Dušan Antoš</t>
  </si>
  <si>
    <t>starosta</t>
  </si>
  <si>
    <t>Rozne granty a sponzorske</t>
  </si>
  <si>
    <t>07</t>
  </si>
  <si>
    <t>09</t>
  </si>
  <si>
    <t>Celá čiastka EFRD</t>
  </si>
  <si>
    <t>Rozpočet - po úpravách príjmy v Sk</t>
  </si>
  <si>
    <t>Príjmy za inzerciu v Rus.Nov., na webe</t>
  </si>
  <si>
    <t>EU - cyklochodníky</t>
  </si>
  <si>
    <t>EU- Projekty 2009-2011</t>
  </si>
  <si>
    <t>11G5, 43</t>
  </si>
  <si>
    <t>1351? ,111?</t>
  </si>
  <si>
    <t>Poplatok- komunál. odpad a drobné stav. odpady</t>
  </si>
  <si>
    <t>2xx</t>
  </si>
  <si>
    <t>52?,71?</t>
  </si>
  <si>
    <t xml:space="preserve">Úver na nákup strojov pre Ruseko </t>
  </si>
  <si>
    <t>Rozpočet po úpravách- príjmy v EUR</t>
  </si>
  <si>
    <t>EU- Regenerácia sídla - Námestie</t>
  </si>
  <si>
    <t>513002?Sfrb</t>
  </si>
  <si>
    <t>Úver EU-Servus Pontis</t>
  </si>
  <si>
    <t>Úver EU- EUROVELO 6</t>
  </si>
  <si>
    <t>EU-transfer Eurovelo 6</t>
  </si>
  <si>
    <t>EU-transfer SERVUS PONTIS</t>
  </si>
  <si>
    <t>EU-transfer EUROVELO 6</t>
  </si>
  <si>
    <t>Úver na predfinancovanie eu projektu (o preplatenie výdavkov sa žiada po ich úhrade). Projekt cyklotrasy- Rakúsko.</t>
  </si>
  <si>
    <t>Úver EU- Regenerácia sídla- námestie</t>
  </si>
  <si>
    <t>Úver na predfinancovanie eu projektu (o preplatenie výdavkov sa žiada po ich úhrade). Projekt cyklotrasy- Maďarsko.</t>
  </si>
  <si>
    <t>Z dôvodu zmeny metodiky sú financie z hl. mesta na odpadové hospodárstvo poukazované ako poplatok a nie ako dotácia-  v r.2009 bol presun  na položku 9 .</t>
  </si>
  <si>
    <t>úver z Rot-u</t>
  </si>
  <si>
    <t>Úver byty - Vývojová</t>
  </si>
  <si>
    <t>Dotácia byty Vývojová</t>
  </si>
  <si>
    <t>10</t>
  </si>
  <si>
    <t>1151, 1152</t>
  </si>
  <si>
    <t>1151,1152, ?</t>
  </si>
  <si>
    <t>1151,1152,??</t>
  </si>
  <si>
    <t>1151, 1152?</t>
  </si>
  <si>
    <t>11</t>
  </si>
  <si>
    <t>513002 al. 514002</t>
  </si>
  <si>
    <t>Rozpočet - Príjmy</t>
  </si>
  <si>
    <t>Štátna dotácia- voľby, sčítanie</t>
  </si>
  <si>
    <t>Projekt Cyklotrasy-Eurovelo 6 cezhranič. Spolupr. Maďarsko. TU AJ DOZOR A PROJEKT SKUT VYHOT. R2011 prvotný-ERDF-zdroj1151 85%z95%=0,8947 (53 684) ŠR-zdroj1152 10%z95%=0,1053 (6316)</t>
  </si>
  <si>
    <t xml:space="preserve">Europrojekty 2012-2013 </t>
  </si>
  <si>
    <t>Projekt Cyklotrasy- Eurovelo 6 cezhraničná spolupráca Maďarsko.R2011 prvotný-ERDF zdroj1151 85%z95%=0,8947 (44740) ŠR-zdroj1152 10%z95%=0,1053 (5260)</t>
  </si>
  <si>
    <t>Úver-byty Gerulatská</t>
  </si>
  <si>
    <t xml:space="preserve">Investič. Úver Reg.sídla,trhovisko a Serv.P   </t>
  </si>
  <si>
    <t xml:space="preserve">Úver na predfinancovanie eu projektu (o preplatenie výdavkov sa žiada po ich úhrade). -547 800€ a investičný úver na doplňujúce práce a trhovisko-82 140 €.Investičný úver bol zahrnutý do novej položky č.106. </t>
  </si>
  <si>
    <t>6?</t>
  </si>
  <si>
    <t>Príspevky-kapitál.Jarovce,Čunovo na spol.stav.úr.</t>
  </si>
  <si>
    <t>Príspevky na nákup vybavenia stav. úradu.</t>
  </si>
  <si>
    <t>Príspevky-bežné Jarovce,Čunovo na spol.stav.úr.</t>
  </si>
  <si>
    <t>Transfery územ. plán</t>
  </si>
  <si>
    <t>Transfer na stavebný úrad</t>
  </si>
  <si>
    <t>15</t>
  </si>
  <si>
    <t>Príjmy z predaja budov,domov,kapit.aktív</t>
  </si>
  <si>
    <t>Nie je dostatočný záujem o inzerciu.</t>
  </si>
  <si>
    <t>Projekt Cyklotrasy Servus Pontis- cezhran.spolupráca Rakúsko. Príjem v r.2014 je vyšší z dôvodu posunu preplatenia výdavkov z konca roku 2013 na rok 2014, prostriedky "naviac" však boli zarátané v pôvodnom rozpočte v pol.197 Prevody z peň.fondov obce.</t>
  </si>
  <si>
    <t>Projekty ŠR</t>
  </si>
  <si>
    <t>11S1, 11S2</t>
  </si>
  <si>
    <t>05;01</t>
  </si>
  <si>
    <t>321;322006</t>
  </si>
  <si>
    <t>08;01</t>
  </si>
  <si>
    <t>Grant z VÚC</t>
  </si>
  <si>
    <t>Plánovaná úprava poplatkov v knižnici.</t>
  </si>
  <si>
    <t>70a</t>
  </si>
  <si>
    <t>12</t>
  </si>
  <si>
    <t>Transfer na register adries</t>
  </si>
  <si>
    <t xml:space="preserve">Transfer z Environ. fondu </t>
  </si>
  <si>
    <t>Príjmy za prenajaté budovy, priestory a objekty</t>
  </si>
  <si>
    <t>322001; 322006</t>
  </si>
  <si>
    <t>Schválený rozpočet po úpravách (do 30.11.) = očakávaná skutočnosť príjmy v EUR</t>
  </si>
  <si>
    <t>14</t>
  </si>
  <si>
    <t>1AA1,1AA2</t>
  </si>
  <si>
    <t xml:space="preserve">Poplatky-MŠ, ŠK, ŠJ </t>
  </si>
  <si>
    <t>z toho poplatky MŠ, ŠK, ŠJ:</t>
  </si>
  <si>
    <t>454001, 454002, 453</t>
  </si>
  <si>
    <t>70b</t>
  </si>
  <si>
    <t>13</t>
  </si>
  <si>
    <t>Transfery ŠR-projekty,Envir.f.</t>
  </si>
  <si>
    <t>Preplatenie poistných udalostí</t>
  </si>
  <si>
    <t>9a</t>
  </si>
  <si>
    <t>Poplatok za rozvoj</t>
  </si>
  <si>
    <t>Projekt Cyklotrasy smer na Jarovce pred ďiaľnicou. EFRD: 85%/95%x(..+..) -..tis=..tis;  ŠR: 10/95%=</t>
  </si>
  <si>
    <t>16</t>
  </si>
  <si>
    <t>Správne poplatky-ostatné(vš.správa+SHR+IOMO+spr.popl-popl za rozvoj v popl.)</t>
  </si>
  <si>
    <t>Platby za kopírovacie služby,povolenia (vystavenie povolení, napr. na státie pre rybárov)</t>
  </si>
  <si>
    <t>Schválený investičný úver na financovanie dodatočných výdavkov súvisiacich s rekonštrukciou námestia, výstavbou trhoviska a projektom Servus Pontis.</t>
  </si>
  <si>
    <t>Tzv. solidárna časť pre malé MČ môže byť čiastočne vyplatená ako Daň z nehn-pozemky a nie ako podielová daň. Zvýšenie na základe úpravy sadzieb dane z nehnuteľností a skutoč.plnenia. Ďalšie roky Rusovce-Sever.</t>
  </si>
  <si>
    <t xml:space="preserve">Úver (investič.) Nadstavba a dostavba ŠJ </t>
  </si>
  <si>
    <t>08</t>
  </si>
  <si>
    <t>starostka</t>
  </si>
  <si>
    <t>PhDr. Lucia Tuleková Henčelová, PhD.</t>
  </si>
  <si>
    <t>R.2019-Získaný projekt na bežný grant - kultúrne akcie</t>
  </si>
  <si>
    <t>Tzv. solidárna časť pre malé MČ môže byť čiastočne vyplatená ako Daň z nehn-stavby a nie ako podielová daň.Zvýšenie na základe úpravy sadzieb dane z nehnuteľností. Ďalšie roky Rusovce-Sever.</t>
  </si>
  <si>
    <t>Tzv. solidárna časť pre malé MČ môže byť čiastočne vyplatená ako Daň z nehn-byty a nie ako podielová daň.Zvýšenie na základe úpravy sadzieb dane z nehnuteľností. Ďalšie roky Rusovce-Sever.</t>
  </si>
  <si>
    <t>Projekt EU- regenácia sídla= námestie; 3. výzva opbk- opatrenie 1.1.R2010 prvotný-ERDF zdroj1151 85%z95%=0,8947 (535446) ŠR-zdroj1152 10%z95%=0,1053 (62994)</t>
  </si>
  <si>
    <t>Schválený rozpočet po úpravách (do 31.12.) príjmy v EUR</t>
  </si>
  <si>
    <t>Očakávaná skutočnosť príjmy v EUR</t>
  </si>
  <si>
    <t>V min. rokoch došlo k zvýšeniu správnych poplatkov a zavedeniu poplatkov za drobné stavby. MZ 12.11.2019 získanie fin. náhrady za výrub drevín v areáli kaštieľa. Financie budú použité v r.19 na generel zelene a odbor.orezy, výruby a odvoz s likvidáciou konárov a kmeňov a lístia. Niektoré práce vykoná Ruseko v rámci svojej dotácie. Zostávajúca časť financií bude použitá v budúcnosti v zmysle zákona č. 543/2002 Z. z. o ochrane prírody a krajiny v znení neskorších predpisov. R.2019 fin. náhrada za výruby.</t>
  </si>
  <si>
    <t>20a</t>
  </si>
  <si>
    <t>Finančná náhrada za výrub drevín</t>
  </si>
  <si>
    <t>111; 46</t>
  </si>
  <si>
    <t>Projekty r2020-2022</t>
  </si>
  <si>
    <t>EU - Revitaliz. otočiska autobusov a cyklochodník smer Gašt.alej.(2020-2021).</t>
  </si>
  <si>
    <t>EU - Cyklochodník na Jarovce (2023-2024)</t>
  </si>
  <si>
    <t>Úvery rokov 2020 až 2022</t>
  </si>
  <si>
    <t>Úvery na: , investičné projekty r2023-2024.</t>
  </si>
  <si>
    <t>Tu aj fin.oper.-fin.náhrada-bež.rozp</t>
  </si>
  <si>
    <t>Nová položka. Finančná náhrada je uplatňovaná, ak nie je možná náhradná výsadba.</t>
  </si>
  <si>
    <t>Poplatky stavebného úradu, živ.prostr.</t>
  </si>
  <si>
    <t>Úver na financovanie nadstavby, rekonš. a prístavby škol.jedálne (rozšírenie kapacity ZŠ) do času získania dotácie, resp. prekleňovací úver v prípade získania zdrojov EU.</t>
  </si>
  <si>
    <t xml:space="preserve"> Schválený rozpočet príjmy v EUR</t>
  </si>
  <si>
    <t>Rozpočet príjmy - po úprave v EUR</t>
  </si>
  <si>
    <t>Navrhovaná úprava rozpočtu na MZ 27.10.2020</t>
  </si>
  <si>
    <t xml:space="preserve">Časť financií v rámci tzv. solidarity je poukazovaná ako daň z neh. a nie ako výnos z dane poukázaný samospráve; Suma určená na základe odhad. výberu dane z príjmov fyz.osôb a príspevku pre Bratislavu. </t>
  </si>
  <si>
    <t>V r.2019 boli úhrady za predch. roky.</t>
  </si>
  <si>
    <t>R.2020-2021 použitie na nadstavbu ŠJ. R.2021-2022 zvýšenie na základe nárastu výstavby (hlavne Rusovce Sever).</t>
  </si>
  <si>
    <t xml:space="preserve">Podiel na zisku firmy ROT,s.r.o. </t>
  </si>
  <si>
    <t>R.2020 Aj nájom parc. č. 1320/7 .</t>
  </si>
  <si>
    <t>Postupná úprava nájomného.</t>
  </si>
  <si>
    <t>Prvotný rozp.-podľa odhadu vybraných poplatkov za Integrované obslužné miesto (register trestov, list vlastníctva, výpis z obch.registra)</t>
  </si>
  <si>
    <t xml:space="preserve">R.20 Na strane príjmov je zahrnutá suma úhrada za šk. jedáleň. </t>
  </si>
  <si>
    <t>Účtovne sú to príjmy Zš s Mš, ktorá bude mať v prípade odvodu na výdavky prebytkový rozpočet. .  Do položky sú teda financie zahrnuté kvôli zobrazeniu vyrovnanosti rozpočtu (v prípade výdavkov cez MČ).</t>
  </si>
  <si>
    <t>R.2021-2022 predaj rod. domov na Balkánskej ulici. Posun časti predajov na neskoršie obdobie.</t>
  </si>
  <si>
    <t>Predpoklad predaja plynovodu Ilýrska až v r.2023.</t>
  </si>
  <si>
    <t xml:space="preserve">Vypracované podľa údajov oddelenia správy majetku. Riziko zníženia na základe možnej neúspešnosti predaja pozemkov.  R.2020 (Parc. č. 752). </t>
  </si>
  <si>
    <t xml:space="preserve"> R.2019-2022- zníženie na základe poklesu úrokových sadzieb.</t>
  </si>
  <si>
    <t xml:space="preserve">  Táto položka bude v prípade získania viac sponzorov na kultúrne podujatia navýšená. Uvažované s grantom 5.000 € z Dobrovoľ. pož. ochrany SR aj v r.2020-2022, výdavky pož.ochr. sú tiež vyššie. </t>
  </si>
  <si>
    <t xml:space="preserve">Príspevky na prevádzku spoločného stavebného úradu. </t>
  </si>
  <si>
    <t>Zvýšenie podľa poukazovaných transferov, na strane výdavkov je  rovnaké zvýšenie. Tu zahrnutý aj transfer na stravovanie zo ŠR, transfer na predškolskú výchovu v MŠ.</t>
  </si>
  <si>
    <t>R.2020 NRSR, Sčítanie. R.2021 VÚC, R.2022 voľby do samospráv obcí.  MZ 27.10.20 Zvýšenie podľa skutočne poukazovaných dotácií na voľby a na sčítanie obyvateľov, domov, bytov.</t>
  </si>
  <si>
    <t>R.2020 Projekt na kultúrne podujatie "Bábky v Parku" spojené s dňom detí. MZ 22.9.20 Dotácia na financ. výdavkov KORONA. R.2021-2022 projekty na kultúrne podujatia.</t>
  </si>
  <si>
    <t xml:space="preserve">R.19 EU projekt-plánovaná nadstavba MŠ (1 trieda a prislúchajúce priestory). MZ 25.6.19 zníženie-nerealiz. projektu nadstavby; </t>
  </si>
  <si>
    <t xml:space="preserve"> R.20-plán.projekt Odbor.učebne =príjem 38.817€</t>
  </si>
  <si>
    <t xml:space="preserve">R2020 Odvod  na nákup automobilu (namiesto Peugeot) a  na nákup menšieho strojového vybavenia (krovinorez, elektrocentrála, čerpadlo atď.). </t>
  </si>
  <si>
    <t>R.2020 grant zo Slov.futb.zväzu na oplotenie futb. ihriska.10000, grant z Hl.mesta na skatepark 20000. MZ 22.9.20 zostatok z mimosúdneho vyrovania (DB Real finance-MBM stav), bude použité na rek. Irkut.ulice.</t>
  </si>
  <si>
    <t>MZ 22.9.20 Získaná dotácia na multifunkčné ihrisko pri ZŠ 55000,ale zároveň uplatnená vratka 2920 za projekt rek.ihriska MŠ z r.18 (rozdielne technic.špecifik. pri podaní proj. a realiz.). MZ 27.10.20 Získaný grant na projekt Dom s Hypocaustom V.etapa.</t>
  </si>
  <si>
    <t xml:space="preserve">Proj.  Revitaliz. otočiska autobusov a cyklochodník smer Gašt.alej. </t>
  </si>
  <si>
    <t>Prevody výsledku hospodárenia (prvot.1 147 000, z toho ZŠ=zostatok z r.2019=13.543,20=vrátenie dotácie  a účelová dotácia futb.infrašt. 2.000 a použitie fin. náhr. dreviny v bežnom rozp  40000 a v kapitál. rozp. 7000+ 3000+10000=20000) a z ostat.fondu BND(prvot0, teraz0),FRB(prvot0,teraz0).Položka obsahuje aj  prípadné použitie prostr.z rezerv. fondu z min.rokov(prvot0, teraz0).R.20 Vysoká suma=posun realizácie invest.aktivít. R.21 aj použitie fin. náhr. dreviny v bež.rozp.40000. R22 aj použitie fin. náhrady dreviny v bež. rozp.  40000.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</si>
</sst>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3" fontId="0" fillId="0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wrapText="1"/>
      <protection/>
    </xf>
    <xf numFmtId="3" fontId="6" fillId="0" borderId="16" xfId="0" applyNumberFormat="1" applyFont="1" applyBorder="1" applyAlignment="1" applyProtection="1">
      <alignment wrapText="1"/>
      <protection/>
    </xf>
    <xf numFmtId="3" fontId="6" fillId="0" borderId="14" xfId="0" applyNumberFormat="1" applyFont="1" applyFill="1" applyBorder="1" applyAlignment="1" applyProtection="1">
      <alignment wrapText="1"/>
      <protection/>
    </xf>
    <xf numFmtId="3" fontId="6" fillId="0" borderId="17" xfId="0" applyNumberFormat="1" applyFont="1" applyFill="1" applyBorder="1" applyAlignment="1" applyProtection="1">
      <alignment horizontal="center" wrapText="1"/>
      <protection/>
    </xf>
    <xf numFmtId="3" fontId="6" fillId="0" borderId="17" xfId="0" applyNumberFormat="1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wrapText="1"/>
      <protection/>
    </xf>
    <xf numFmtId="0" fontId="4" fillId="0" borderId="16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Fill="1" applyBorder="1" applyAlignment="1" applyProtection="1">
      <alignment horizontal="center"/>
      <protection/>
    </xf>
    <xf numFmtId="3" fontId="4" fillId="0" borderId="21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left"/>
      <protection/>
    </xf>
    <xf numFmtId="0" fontId="4" fillId="0" borderId="24" xfId="0" applyFont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/>
    </xf>
    <xf numFmtId="3" fontId="6" fillId="0" borderId="24" xfId="0" applyNumberFormat="1" applyFont="1" applyFill="1" applyBorder="1" applyAlignment="1" applyProtection="1">
      <alignment horizontal="center"/>
      <protection/>
    </xf>
    <xf numFmtId="3" fontId="4" fillId="0" borderId="24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Border="1" applyAlignment="1" applyProtection="1">
      <alignment/>
      <protection/>
    </xf>
    <xf numFmtId="3" fontId="4" fillId="0" borderId="26" xfId="0" applyNumberFormat="1" applyFont="1" applyFill="1" applyBorder="1" applyAlignment="1" applyProtection="1">
      <alignment/>
      <protection/>
    </xf>
    <xf numFmtId="3" fontId="4" fillId="0" borderId="27" xfId="0" applyNumberFormat="1" applyFont="1" applyFill="1" applyBorder="1" applyAlignment="1" applyProtection="1">
      <alignment/>
      <protection/>
    </xf>
    <xf numFmtId="0" fontId="4" fillId="0" borderId="26" xfId="0" applyNumberFormat="1" applyFont="1" applyBorder="1" applyAlignment="1" applyProtection="1">
      <alignment wrapText="1"/>
      <protection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4" fontId="6" fillId="0" borderId="29" xfId="0" applyNumberFormat="1" applyFont="1" applyBorder="1" applyAlignment="1" applyProtection="1">
      <alignment/>
      <protection/>
    </xf>
    <xf numFmtId="3" fontId="6" fillId="0" borderId="29" xfId="0" applyNumberFormat="1" applyFont="1" applyFill="1" applyBorder="1" applyAlignment="1" applyProtection="1">
      <alignment/>
      <protection/>
    </xf>
    <xf numFmtId="0" fontId="6" fillId="0" borderId="30" xfId="0" applyFont="1" applyBorder="1" applyAlignment="1" applyProtection="1">
      <alignment wrapText="1"/>
      <protection/>
    </xf>
    <xf numFmtId="0" fontId="6" fillId="0" borderId="31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/>
      <protection/>
    </xf>
    <xf numFmtId="3" fontId="6" fillId="0" borderId="16" xfId="0" applyNumberFormat="1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wrapText="1"/>
      <protection/>
    </xf>
    <xf numFmtId="4" fontId="6" fillId="0" borderId="24" xfId="0" applyNumberFormat="1" applyFont="1" applyBorder="1" applyAlignment="1" applyProtection="1">
      <alignment/>
      <protection/>
    </xf>
    <xf numFmtId="4" fontId="6" fillId="0" borderId="24" xfId="0" applyNumberFormat="1" applyFont="1" applyFill="1" applyBorder="1" applyAlignment="1" applyProtection="1">
      <alignment/>
      <protection/>
    </xf>
    <xf numFmtId="0" fontId="6" fillId="0" borderId="24" xfId="0" applyFont="1" applyBorder="1" applyAlignment="1" applyProtection="1">
      <alignment wrapText="1"/>
      <protection/>
    </xf>
    <xf numFmtId="49" fontId="4" fillId="0" borderId="24" xfId="0" applyNumberFormat="1" applyFont="1" applyBorder="1" applyAlignment="1" applyProtection="1">
      <alignment/>
      <protection/>
    </xf>
    <xf numFmtId="3" fontId="4" fillId="0" borderId="24" xfId="0" applyNumberFormat="1" applyFont="1" applyFill="1" applyBorder="1" applyAlignment="1" applyProtection="1">
      <alignment/>
      <protection/>
    </xf>
    <xf numFmtId="182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/>
      <protection/>
    </xf>
    <xf numFmtId="182" fontId="4" fillId="0" borderId="24" xfId="0" applyNumberFormat="1" applyFont="1" applyBorder="1" applyAlignment="1" applyProtection="1">
      <alignment horizontal="left" wrapText="1"/>
      <protection/>
    </xf>
    <xf numFmtId="182" fontId="4" fillId="0" borderId="24" xfId="0" applyNumberFormat="1" applyFont="1" applyBorder="1" applyAlignment="1" applyProtection="1">
      <alignment wrapText="1"/>
      <protection/>
    </xf>
    <xf numFmtId="49" fontId="4" fillId="0" borderId="27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0" fontId="4" fillId="0" borderId="33" xfId="0" applyFont="1" applyBorder="1" applyAlignment="1" applyProtection="1">
      <alignment horizontal="right"/>
      <protection/>
    </xf>
    <xf numFmtId="182" fontId="4" fillId="0" borderId="34" xfId="0" applyNumberFormat="1" applyFont="1" applyBorder="1" applyAlignment="1" applyProtection="1">
      <alignment wrapText="1"/>
      <protection/>
    </xf>
    <xf numFmtId="0" fontId="6" fillId="0" borderId="27" xfId="0" applyFont="1" applyBorder="1" applyAlignment="1" applyProtection="1">
      <alignment/>
      <protection/>
    </xf>
    <xf numFmtId="4" fontId="6" fillId="0" borderId="27" xfId="0" applyNumberFormat="1" applyFont="1" applyBorder="1" applyAlignment="1" applyProtection="1">
      <alignment/>
      <protection/>
    </xf>
    <xf numFmtId="3" fontId="6" fillId="0" borderId="27" xfId="0" applyNumberFormat="1" applyFont="1" applyFill="1" applyBorder="1" applyAlignment="1" applyProtection="1">
      <alignment/>
      <protection/>
    </xf>
    <xf numFmtId="182" fontId="6" fillId="0" borderId="27" xfId="0" applyNumberFormat="1" applyFont="1" applyBorder="1" applyAlignment="1" applyProtection="1">
      <alignment wrapText="1"/>
      <protection/>
    </xf>
    <xf numFmtId="0" fontId="6" fillId="0" borderId="35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/>
      <protection/>
    </xf>
    <xf numFmtId="182" fontId="6" fillId="0" borderId="36" xfId="0" applyNumberFormat="1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right"/>
      <protection/>
    </xf>
    <xf numFmtId="4" fontId="4" fillId="0" borderId="27" xfId="0" applyNumberFormat="1" applyFont="1" applyFill="1" applyBorder="1" applyAlignment="1" applyProtection="1">
      <alignment/>
      <protection/>
    </xf>
    <xf numFmtId="0" fontId="4" fillId="0" borderId="34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wrapText="1"/>
      <protection/>
    </xf>
    <xf numFmtId="3" fontId="4" fillId="0" borderId="34" xfId="0" applyNumberFormat="1" applyFont="1" applyFill="1" applyBorder="1" applyAlignment="1" applyProtection="1">
      <alignment/>
      <protection/>
    </xf>
    <xf numFmtId="3" fontId="4" fillId="0" borderId="34" xfId="0" applyNumberFormat="1" applyFont="1" applyBorder="1" applyAlignment="1" applyProtection="1">
      <alignment/>
      <protection/>
    </xf>
    <xf numFmtId="0" fontId="6" fillId="0" borderId="37" xfId="0" applyFont="1" applyBorder="1" applyAlignment="1" applyProtection="1">
      <alignment/>
      <protection/>
    </xf>
    <xf numFmtId="0" fontId="6" fillId="0" borderId="38" xfId="0" applyFont="1" applyBorder="1" applyAlignment="1" applyProtection="1">
      <alignment/>
      <protection/>
    </xf>
    <xf numFmtId="0" fontId="4" fillId="0" borderId="33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wrapText="1"/>
      <protection/>
    </xf>
    <xf numFmtId="1" fontId="4" fillId="0" borderId="27" xfId="0" applyNumberFormat="1" applyFont="1" applyBorder="1" applyAlignment="1" applyProtection="1">
      <alignment/>
      <protection/>
    </xf>
    <xf numFmtId="1" fontId="4" fillId="0" borderId="34" xfId="0" applyNumberFormat="1" applyFont="1" applyBorder="1" applyAlignment="1" applyProtection="1">
      <alignment/>
      <protection/>
    </xf>
    <xf numFmtId="0" fontId="4" fillId="0" borderId="34" xfId="0" applyFont="1" applyFill="1" applyBorder="1" applyAlignment="1" applyProtection="1">
      <alignment/>
      <protection/>
    </xf>
    <xf numFmtId="49" fontId="4" fillId="0" borderId="34" xfId="0" applyNumberFormat="1" applyFont="1" applyBorder="1" applyAlignment="1" applyProtection="1">
      <alignment wrapText="1"/>
      <protection/>
    </xf>
    <xf numFmtId="4" fontId="6" fillId="0" borderId="26" xfId="0" applyNumberFormat="1" applyFont="1" applyFill="1" applyBorder="1" applyAlignment="1" applyProtection="1">
      <alignment/>
      <protection/>
    </xf>
    <xf numFmtId="49" fontId="4" fillId="0" borderId="26" xfId="0" applyNumberFormat="1" applyFont="1" applyBorder="1" applyAlignment="1" applyProtection="1">
      <alignment wrapText="1"/>
      <protection/>
    </xf>
    <xf numFmtId="49" fontId="4" fillId="0" borderId="32" xfId="0" applyNumberFormat="1" applyFont="1" applyBorder="1" applyAlignment="1" applyProtection="1">
      <alignment wrapText="1"/>
      <protection/>
    </xf>
    <xf numFmtId="4" fontId="6" fillId="0" borderId="16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wrapText="1"/>
      <protection/>
    </xf>
    <xf numFmtId="0" fontId="4" fillId="33" borderId="34" xfId="0" applyFont="1" applyFill="1" applyBorder="1" applyAlignment="1" applyProtection="1">
      <alignment/>
      <protection/>
    </xf>
    <xf numFmtId="4" fontId="4" fillId="0" borderId="34" xfId="0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0" fontId="4" fillId="33" borderId="29" xfId="0" applyFont="1" applyFill="1" applyBorder="1" applyAlignment="1" applyProtection="1">
      <alignment/>
      <protection/>
    </xf>
    <xf numFmtId="0" fontId="6" fillId="33" borderId="29" xfId="0" applyFont="1" applyFill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3" fontId="6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 applyProtection="1">
      <alignment wrapText="1"/>
      <protection/>
    </xf>
    <xf numFmtId="0" fontId="4" fillId="33" borderId="31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" fontId="6" fillId="0" borderId="16" xfId="0" applyNumberFormat="1" applyFont="1" applyBorder="1" applyAlignment="1" applyProtection="1">
      <alignment/>
      <protection/>
    </xf>
    <xf numFmtId="0" fontId="4" fillId="0" borderId="32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3" fontId="6" fillId="0" borderId="24" xfId="0" applyNumberFormat="1" applyFont="1" applyBorder="1" applyAlignment="1" applyProtection="1">
      <alignment/>
      <protection/>
    </xf>
    <xf numFmtId="3" fontId="6" fillId="0" borderId="24" xfId="0" applyNumberFormat="1" applyFont="1" applyFill="1" applyBorder="1" applyAlignment="1" applyProtection="1">
      <alignment/>
      <protection/>
    </xf>
    <xf numFmtId="0" fontId="4" fillId="0" borderId="24" xfId="0" applyFont="1" applyBorder="1" applyAlignment="1" applyProtection="1">
      <alignment wrapText="1"/>
      <protection/>
    </xf>
    <xf numFmtId="0" fontId="4" fillId="0" borderId="33" xfId="0" applyFont="1" applyFill="1" applyBorder="1" applyAlignment="1" applyProtection="1">
      <alignment/>
      <protection/>
    </xf>
    <xf numFmtId="0" fontId="4" fillId="0" borderId="26" xfId="0" applyFont="1" applyFill="1" applyBorder="1" applyAlignment="1" applyProtection="1">
      <alignment/>
      <protection/>
    </xf>
    <xf numFmtId="3" fontId="6" fillId="0" borderId="26" xfId="0" applyNumberFormat="1" applyFont="1" applyBorder="1" applyAlignment="1" applyProtection="1">
      <alignment/>
      <protection/>
    </xf>
    <xf numFmtId="3" fontId="6" fillId="0" borderId="26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/>
      <protection/>
    </xf>
    <xf numFmtId="49" fontId="4" fillId="0" borderId="27" xfId="0" applyNumberFormat="1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wrapText="1"/>
      <protection/>
    </xf>
    <xf numFmtId="3" fontId="4" fillId="0" borderId="24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Border="1" applyAlignment="1" applyProtection="1">
      <alignment wrapText="1"/>
      <protection/>
    </xf>
    <xf numFmtId="0" fontId="4" fillId="0" borderId="27" xfId="0" applyFont="1" applyFill="1" applyBorder="1" applyAlignment="1" applyProtection="1">
      <alignment horizontal="right"/>
      <protection/>
    </xf>
    <xf numFmtId="49" fontId="4" fillId="0" borderId="34" xfId="0" applyNumberFormat="1" applyFont="1" applyFill="1" applyBorder="1" applyAlignment="1" applyProtection="1">
      <alignment/>
      <protection/>
    </xf>
    <xf numFmtId="0" fontId="4" fillId="0" borderId="34" xfId="0" applyFont="1" applyFill="1" applyBorder="1" applyAlignment="1" applyProtection="1">
      <alignment wrapText="1"/>
      <protection/>
    </xf>
    <xf numFmtId="0" fontId="6" fillId="0" borderId="15" xfId="0" applyFont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 wrapText="1"/>
      <protection/>
    </xf>
    <xf numFmtId="0" fontId="4" fillId="0" borderId="24" xfId="0" applyNumberFormat="1" applyFont="1" applyFill="1" applyBorder="1" applyAlignment="1" applyProtection="1">
      <alignment/>
      <protection/>
    </xf>
    <xf numFmtId="49" fontId="4" fillId="33" borderId="27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9" fontId="4" fillId="33" borderId="24" xfId="0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/>
      <protection/>
    </xf>
    <xf numFmtId="2" fontId="4" fillId="0" borderId="24" xfId="0" applyNumberFormat="1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 applyProtection="1">
      <alignment wrapText="1"/>
      <protection/>
    </xf>
    <xf numFmtId="49" fontId="4" fillId="33" borderId="27" xfId="0" applyNumberFormat="1" applyFont="1" applyFill="1" applyBorder="1" applyAlignment="1" applyProtection="1">
      <alignment wrapText="1"/>
      <protection/>
    </xf>
    <xf numFmtId="49" fontId="4" fillId="33" borderId="34" xfId="0" applyNumberFormat="1" applyFont="1" applyFill="1" applyBorder="1" applyAlignment="1" applyProtection="1">
      <alignment wrapText="1"/>
      <protection/>
    </xf>
    <xf numFmtId="0" fontId="4" fillId="33" borderId="34" xfId="0" applyFont="1" applyFill="1" applyBorder="1" applyAlignment="1" applyProtection="1">
      <alignment wrapText="1"/>
      <protection/>
    </xf>
    <xf numFmtId="49" fontId="4" fillId="33" borderId="34" xfId="0" applyNumberFormat="1" applyFont="1" applyFill="1" applyBorder="1" applyAlignment="1" applyProtection="1">
      <alignment/>
      <protection/>
    </xf>
    <xf numFmtId="0" fontId="6" fillId="33" borderId="28" xfId="0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wrapText="1"/>
      <protection/>
    </xf>
    <xf numFmtId="0" fontId="6" fillId="0" borderId="28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4" fontId="6" fillId="0" borderId="30" xfId="0" applyNumberFormat="1" applyFont="1" applyFill="1" applyBorder="1" applyAlignment="1" applyProtection="1">
      <alignment/>
      <protection/>
    </xf>
    <xf numFmtId="4" fontId="6" fillId="0" borderId="41" xfId="0" applyNumberFormat="1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wrapText="1"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4" fontId="6" fillId="0" borderId="42" xfId="0" applyNumberFormat="1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/>
    </xf>
    <xf numFmtId="0" fontId="6" fillId="33" borderId="33" xfId="0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wrapText="1"/>
      <protection/>
    </xf>
    <xf numFmtId="0" fontId="6" fillId="33" borderId="34" xfId="0" applyFont="1" applyFill="1" applyBorder="1" applyAlignment="1" applyProtection="1">
      <alignment/>
      <protection/>
    </xf>
    <xf numFmtId="0" fontId="6" fillId="33" borderId="34" xfId="0" applyFont="1" applyFill="1" applyBorder="1" applyAlignment="1" applyProtection="1">
      <alignment wrapText="1"/>
      <protection/>
    </xf>
    <xf numFmtId="0" fontId="6" fillId="0" borderId="34" xfId="0" applyFont="1" applyFill="1" applyBorder="1" applyAlignment="1" applyProtection="1">
      <alignment/>
      <protection/>
    </xf>
    <xf numFmtId="182" fontId="4" fillId="0" borderId="34" xfId="0" applyNumberFormat="1" applyFont="1" applyFill="1" applyBorder="1" applyAlignment="1" applyProtection="1">
      <alignment wrapText="1"/>
      <protection/>
    </xf>
    <xf numFmtId="49" fontId="4" fillId="33" borderId="26" xfId="0" applyNumberFormat="1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0" fontId="6" fillId="0" borderId="46" xfId="0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/>
    </xf>
    <xf numFmtId="4" fontId="6" fillId="0" borderId="47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49" xfId="0" applyNumberFormat="1" applyFont="1" applyFill="1" applyBorder="1" applyAlignment="1" applyProtection="1">
      <alignment/>
      <protection/>
    </xf>
    <xf numFmtId="0" fontId="4" fillId="0" borderId="50" xfId="0" applyFont="1" applyBorder="1" applyAlignment="1" applyProtection="1">
      <alignment/>
      <protection/>
    </xf>
    <xf numFmtId="4" fontId="4" fillId="0" borderId="24" xfId="0" applyNumberFormat="1" applyFont="1" applyBorder="1" applyAlignment="1" applyProtection="1">
      <alignment/>
      <protection/>
    </xf>
    <xf numFmtId="4" fontId="4" fillId="0" borderId="51" xfId="0" applyNumberFormat="1" applyFont="1" applyFill="1" applyBorder="1" applyAlignment="1" applyProtection="1">
      <alignment/>
      <protection/>
    </xf>
    <xf numFmtId="4" fontId="4" fillId="0" borderId="52" xfId="0" applyNumberFormat="1" applyFont="1" applyFill="1" applyBorder="1" applyAlignment="1" applyProtection="1">
      <alignment/>
      <protection/>
    </xf>
    <xf numFmtId="4" fontId="4" fillId="0" borderId="53" xfId="0" applyNumberFormat="1" applyFont="1" applyFill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3" fontId="4" fillId="0" borderId="20" xfId="0" applyNumberFormat="1" applyFont="1" applyBorder="1" applyAlignment="1" applyProtection="1">
      <alignment/>
      <protection/>
    </xf>
    <xf numFmtId="3" fontId="4" fillId="0" borderId="44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54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4" fontId="4" fillId="0" borderId="22" xfId="0" applyNumberFormat="1" applyFont="1" applyFill="1" applyBorder="1" applyAlignment="1" applyProtection="1">
      <alignment/>
      <protection/>
    </xf>
    <xf numFmtId="4" fontId="4" fillId="0" borderId="21" xfId="0" applyNumberFormat="1" applyFont="1" applyFill="1" applyBorder="1" applyAlignment="1" applyProtection="1">
      <alignment/>
      <protection/>
    </xf>
    <xf numFmtId="0" fontId="4" fillId="0" borderId="55" xfId="0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4" fontId="4" fillId="0" borderId="44" xfId="0" applyNumberFormat="1" applyFont="1" applyBorder="1" applyAlignment="1" applyProtection="1">
      <alignment/>
      <protection/>
    </xf>
    <xf numFmtId="4" fontId="4" fillId="0" borderId="44" xfId="0" applyNumberFormat="1" applyFont="1" applyFill="1" applyBorder="1" applyAlignment="1" applyProtection="1">
      <alignment/>
      <protection/>
    </xf>
    <xf numFmtId="4" fontId="4" fillId="0" borderId="56" xfId="0" applyNumberFormat="1" applyFont="1" applyFill="1" applyBorder="1" applyAlignment="1" applyProtection="1">
      <alignment/>
      <protection/>
    </xf>
    <xf numFmtId="4" fontId="4" fillId="0" borderId="23" xfId="0" applyNumberFormat="1" applyFont="1" applyFill="1" applyBorder="1" applyAlignment="1" applyProtection="1">
      <alignment/>
      <protection/>
    </xf>
    <xf numFmtId="4" fontId="6" fillId="0" borderId="18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3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14" xfId="0" applyFont="1" applyBorder="1" applyAlignment="1" applyProtection="1">
      <alignment horizontal="left" wrapText="1"/>
      <protection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</cellXfs>
  <cellStyles count="4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Dobrá" xfId="33"/>
    <cellStyle name="Hyperlink" xfId="34"/>
    <cellStyle name="Kontrolná bunka" xfId="35"/>
    <cellStyle name="Nadpis 1" xfId="36"/>
    <cellStyle name="Nadpis 2" xfId="37"/>
    <cellStyle name="Nadpis 3" xfId="38"/>
    <cellStyle name="Nadpis 4" xfId="39"/>
    <cellStyle name="Neutrálna" xfId="40"/>
    <cellStyle name="Followed Hyperlink" xfId="41"/>
    <cellStyle name="Poznámka" xfId="42"/>
    <cellStyle name="Prepojená bunka" xfId="43"/>
    <cellStyle name="Spolu" xfId="44"/>
    <cellStyle name="Text upozornenia" xfId="45"/>
    <cellStyle name="Titul" xfId="46"/>
    <cellStyle name="Vstup" xfId="47"/>
    <cellStyle name="Výpočet" xfId="48"/>
    <cellStyle name="Výstup" xfId="49"/>
    <cellStyle name="Vysvetľujúci text" xfId="50"/>
    <cellStyle name="Zlá" xfId="51"/>
    <cellStyle name="Zvýraznenie1" xfId="52"/>
    <cellStyle name="Zvýraznenie2" xfId="53"/>
    <cellStyle name="Zvýraznenie3" xfId="54"/>
    <cellStyle name="Zvýraznenie4" xfId="55"/>
    <cellStyle name="Zvýraznenie5" xfId="56"/>
    <cellStyle name="Zvýraznenie6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3"/>
  <sheetViews>
    <sheetView tabSelected="1" zoomScalePageLayoutView="0" workbookViewId="0" topLeftCell="A1">
      <pane ySplit="2" topLeftCell="A3" activePane="bottomLeft" state="frozen"/>
      <selection pane="topLeft" activeCell="H1" sqref="H1"/>
      <selection pane="bottomLeft" activeCell="AF2" sqref="AF2"/>
    </sheetView>
  </sheetViews>
  <sheetFormatPr defaultColWidth="11.421875" defaultRowHeight="12.75"/>
  <cols>
    <col min="1" max="1" width="5.421875" style="4" customWidth="1"/>
    <col min="2" max="2" width="3.7109375" style="4" hidden="1" customWidth="1"/>
    <col min="3" max="3" width="10.28125" style="4" customWidth="1"/>
    <col min="4" max="4" width="3.421875" style="4" hidden="1" customWidth="1"/>
    <col min="5" max="5" width="2.8515625" style="4" hidden="1" customWidth="1"/>
    <col min="6" max="6" width="4.140625" style="4" hidden="1" customWidth="1"/>
    <col min="7" max="7" width="4.7109375" style="4" hidden="1" customWidth="1"/>
    <col min="8" max="8" width="3.421875" style="4" hidden="1" customWidth="1"/>
    <col min="9" max="9" width="5.28125" style="4" hidden="1" customWidth="1"/>
    <col min="10" max="10" width="42.57421875" style="4" customWidth="1"/>
    <col min="11" max="11" width="8.28125" style="4" hidden="1" customWidth="1"/>
    <col min="12" max="12" width="13.8515625" style="4" hidden="1" customWidth="1"/>
    <col min="13" max="13" width="18.140625" style="5" hidden="1" customWidth="1"/>
    <col min="14" max="25" width="14.8515625" style="12" hidden="1" customWidth="1"/>
    <col min="26" max="26" width="11.140625" style="12" hidden="1" customWidth="1"/>
    <col min="27" max="27" width="11.00390625" style="12" hidden="1" customWidth="1"/>
    <col min="28" max="28" width="10.57421875" style="12" customWidth="1"/>
    <col min="29" max="29" width="10.8515625" style="12" customWidth="1"/>
    <col min="30" max="30" width="11.00390625" style="12" customWidth="1"/>
    <col min="31" max="31" width="27.28125" style="4" customWidth="1"/>
    <col min="32" max="38" width="11.421875" style="4" customWidth="1"/>
    <col min="39" max="39" width="15.421875" style="4" customWidth="1"/>
    <col min="40" max="16384" width="11.421875" style="4" customWidth="1"/>
  </cols>
  <sheetData>
    <row r="1" spans="1:31" ht="96" customHeight="1" thickBot="1">
      <c r="A1" s="17"/>
      <c r="B1" s="18"/>
      <c r="C1" s="19"/>
      <c r="D1" s="19"/>
      <c r="E1" s="19"/>
      <c r="F1" s="19"/>
      <c r="G1" s="19"/>
      <c r="H1" s="19"/>
      <c r="I1" s="20"/>
      <c r="J1" s="21" t="s">
        <v>159</v>
      </c>
      <c r="K1" s="22"/>
      <c r="L1" s="23" t="s">
        <v>104</v>
      </c>
      <c r="M1" s="24" t="s">
        <v>101</v>
      </c>
      <c r="N1" s="25" t="s">
        <v>105</v>
      </c>
      <c r="O1" s="26" t="s">
        <v>127</v>
      </c>
      <c r="P1" s="26" t="s">
        <v>137</v>
      </c>
      <c r="Q1" s="26" t="s">
        <v>137</v>
      </c>
      <c r="R1" s="26" t="s">
        <v>137</v>
      </c>
      <c r="S1" s="26" t="s">
        <v>137</v>
      </c>
      <c r="T1" s="26" t="s">
        <v>137</v>
      </c>
      <c r="U1" s="26" t="s">
        <v>137</v>
      </c>
      <c r="V1" s="26" t="s">
        <v>190</v>
      </c>
      <c r="W1" s="26" t="s">
        <v>190</v>
      </c>
      <c r="X1" s="26" t="s">
        <v>190</v>
      </c>
      <c r="Y1" s="26" t="s">
        <v>190</v>
      </c>
      <c r="Z1" s="27" t="s">
        <v>216</v>
      </c>
      <c r="AA1" s="27" t="s">
        <v>217</v>
      </c>
      <c r="AB1" s="27" t="s">
        <v>231</v>
      </c>
      <c r="AC1" s="27" t="s">
        <v>233</v>
      </c>
      <c r="AD1" s="27" t="s">
        <v>232</v>
      </c>
      <c r="AE1" s="20"/>
    </row>
    <row r="2" spans="1:31" ht="23.25" thickBot="1">
      <c r="A2" s="28" t="s">
        <v>9</v>
      </c>
      <c r="B2" s="29" t="s">
        <v>0</v>
      </c>
      <c r="C2" s="220" t="s">
        <v>15</v>
      </c>
      <c r="D2" s="221"/>
      <c r="E2" s="221"/>
      <c r="F2" s="221"/>
      <c r="G2" s="221"/>
      <c r="H2" s="221"/>
      <c r="I2" s="222"/>
      <c r="J2" s="30" t="s">
        <v>75</v>
      </c>
      <c r="K2" s="18" t="s">
        <v>82</v>
      </c>
      <c r="L2" s="31">
        <v>2006</v>
      </c>
      <c r="M2" s="32">
        <v>2006</v>
      </c>
      <c r="N2" s="33">
        <v>2007</v>
      </c>
      <c r="O2" s="34">
        <v>2008</v>
      </c>
      <c r="P2" s="34">
        <v>2009</v>
      </c>
      <c r="Q2" s="34">
        <v>2010</v>
      </c>
      <c r="R2" s="35">
        <v>2011</v>
      </c>
      <c r="S2" s="35">
        <v>2012</v>
      </c>
      <c r="T2" s="35">
        <v>2013</v>
      </c>
      <c r="U2" s="33">
        <v>2014</v>
      </c>
      <c r="V2" s="35">
        <v>2015</v>
      </c>
      <c r="W2" s="33">
        <v>2016</v>
      </c>
      <c r="X2" s="33">
        <v>2017</v>
      </c>
      <c r="Y2" s="33">
        <v>2018</v>
      </c>
      <c r="Z2" s="33">
        <v>2019</v>
      </c>
      <c r="AA2" s="33">
        <v>2019</v>
      </c>
      <c r="AB2" s="33">
        <v>2020</v>
      </c>
      <c r="AC2" s="33">
        <v>2020</v>
      </c>
      <c r="AD2" s="33">
        <v>2020</v>
      </c>
      <c r="AE2" s="36" t="s">
        <v>10</v>
      </c>
    </row>
    <row r="3" spans="1:31" ht="12.75">
      <c r="A3" s="37"/>
      <c r="B3" s="37"/>
      <c r="C3" s="38" t="s">
        <v>60</v>
      </c>
      <c r="D3" s="39"/>
      <c r="E3" s="39"/>
      <c r="F3" s="39"/>
      <c r="G3" s="39"/>
      <c r="H3" s="39" t="s">
        <v>3</v>
      </c>
      <c r="I3" s="39" t="s">
        <v>62</v>
      </c>
      <c r="J3" s="40" t="s">
        <v>34</v>
      </c>
      <c r="K3" s="37"/>
      <c r="L3" s="41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4"/>
    </row>
    <row r="4" spans="1:36" ht="79.5" thickBot="1">
      <c r="A4" s="45">
        <v>1</v>
      </c>
      <c r="B4" s="46" t="s">
        <v>118</v>
      </c>
      <c r="C4" s="47">
        <v>111003</v>
      </c>
      <c r="D4" s="45" t="s">
        <v>22</v>
      </c>
      <c r="E4" s="45"/>
      <c r="F4" s="45"/>
      <c r="G4" s="45" t="s">
        <v>2</v>
      </c>
      <c r="H4" s="45"/>
      <c r="I4" s="45">
        <v>41</v>
      </c>
      <c r="J4" s="45" t="s">
        <v>18</v>
      </c>
      <c r="K4" s="45" t="s">
        <v>3</v>
      </c>
      <c r="L4" s="48">
        <v>13650000</v>
      </c>
      <c r="M4" s="47">
        <v>0</v>
      </c>
      <c r="N4" s="48">
        <v>11719000</v>
      </c>
      <c r="O4" s="48">
        <v>22352000</v>
      </c>
      <c r="P4" s="48">
        <v>613000</v>
      </c>
      <c r="Q4" s="48">
        <v>523940</v>
      </c>
      <c r="R4" s="48">
        <v>602100</v>
      </c>
      <c r="S4" s="48">
        <v>595700</v>
      </c>
      <c r="T4" s="48">
        <v>565900</v>
      </c>
      <c r="U4" s="48">
        <v>565000</v>
      </c>
      <c r="V4" s="48">
        <v>568700</v>
      </c>
      <c r="W4" s="48">
        <v>576060</v>
      </c>
      <c r="X4" s="48">
        <v>642170</v>
      </c>
      <c r="Y4" s="48">
        <v>659800</v>
      </c>
      <c r="Z4" s="48">
        <v>799430</v>
      </c>
      <c r="AA4" s="48">
        <v>880000</v>
      </c>
      <c r="AB4" s="48">
        <v>889000</v>
      </c>
      <c r="AC4" s="48"/>
      <c r="AD4" s="49">
        <f>AB4+AC4</f>
        <v>889000</v>
      </c>
      <c r="AE4" s="50" t="s">
        <v>234</v>
      </c>
      <c r="AF4" s="5"/>
      <c r="AG4" s="5"/>
      <c r="AH4" s="5"/>
      <c r="AI4" s="5"/>
      <c r="AJ4" s="5"/>
    </row>
    <row r="5" spans="1:34" s="6" customFormat="1" ht="13.5" hidden="1" thickBot="1">
      <c r="A5" s="51"/>
      <c r="B5" s="52"/>
      <c r="C5" s="52"/>
      <c r="D5" s="52"/>
      <c r="E5" s="52"/>
      <c r="F5" s="52"/>
      <c r="G5" s="52"/>
      <c r="H5" s="52"/>
      <c r="I5" s="52"/>
      <c r="J5" s="52" t="s">
        <v>11</v>
      </c>
      <c r="K5" s="52"/>
      <c r="L5" s="53">
        <f aca="true" t="shared" si="0" ref="L5:AD5">SUM(L4:L4)</f>
        <v>13650000</v>
      </c>
      <c r="M5" s="53">
        <f t="shared" si="0"/>
        <v>0</v>
      </c>
      <c r="N5" s="54">
        <f t="shared" si="0"/>
        <v>11719000</v>
      </c>
      <c r="O5" s="54">
        <f t="shared" si="0"/>
        <v>22352000</v>
      </c>
      <c r="P5" s="54">
        <f t="shared" si="0"/>
        <v>613000</v>
      </c>
      <c r="Q5" s="54">
        <f t="shared" si="0"/>
        <v>523940</v>
      </c>
      <c r="R5" s="54">
        <f t="shared" si="0"/>
        <v>602100</v>
      </c>
      <c r="S5" s="54">
        <f t="shared" si="0"/>
        <v>595700</v>
      </c>
      <c r="T5" s="54">
        <f t="shared" si="0"/>
        <v>565900</v>
      </c>
      <c r="U5" s="54">
        <f t="shared" si="0"/>
        <v>565000</v>
      </c>
      <c r="V5" s="54">
        <f t="shared" si="0"/>
        <v>568700</v>
      </c>
      <c r="W5" s="54">
        <f t="shared" si="0"/>
        <v>576060</v>
      </c>
      <c r="X5" s="54">
        <f t="shared" si="0"/>
        <v>642170</v>
      </c>
      <c r="Y5" s="54">
        <f t="shared" si="0"/>
        <v>659800</v>
      </c>
      <c r="Z5" s="54">
        <f t="shared" si="0"/>
        <v>799430</v>
      </c>
      <c r="AA5" s="54">
        <f t="shared" si="0"/>
        <v>880000</v>
      </c>
      <c r="AB5" s="54">
        <f t="shared" si="0"/>
        <v>889000</v>
      </c>
      <c r="AC5" s="54">
        <f t="shared" si="0"/>
        <v>0</v>
      </c>
      <c r="AD5" s="54">
        <f t="shared" si="0"/>
        <v>889000</v>
      </c>
      <c r="AE5" s="55"/>
      <c r="AH5" s="7"/>
    </row>
    <row r="6" spans="1:31" s="6" customFormat="1" ht="13.5" thickBot="1">
      <c r="A6" s="56"/>
      <c r="B6" s="57"/>
      <c r="C6" s="57"/>
      <c r="D6" s="57"/>
      <c r="E6" s="57"/>
      <c r="F6" s="57"/>
      <c r="G6" s="57"/>
      <c r="H6" s="57"/>
      <c r="I6" s="57"/>
      <c r="J6" s="57" t="s">
        <v>35</v>
      </c>
      <c r="K6" s="57"/>
      <c r="L6" s="58">
        <f aca="true" t="shared" si="1" ref="L6:AC6">L5</f>
        <v>13650000</v>
      </c>
      <c r="M6" s="58">
        <f t="shared" si="1"/>
        <v>0</v>
      </c>
      <c r="N6" s="59">
        <f t="shared" si="1"/>
        <v>11719000</v>
      </c>
      <c r="O6" s="59">
        <f t="shared" si="1"/>
        <v>22352000</v>
      </c>
      <c r="P6" s="59">
        <f t="shared" si="1"/>
        <v>613000</v>
      </c>
      <c r="Q6" s="59">
        <f t="shared" si="1"/>
        <v>523940</v>
      </c>
      <c r="R6" s="59">
        <f t="shared" si="1"/>
        <v>602100</v>
      </c>
      <c r="S6" s="59">
        <f t="shared" si="1"/>
        <v>595700</v>
      </c>
      <c r="T6" s="59">
        <f t="shared" si="1"/>
        <v>565900</v>
      </c>
      <c r="U6" s="59">
        <f t="shared" si="1"/>
        <v>565000</v>
      </c>
      <c r="V6" s="59">
        <f t="shared" si="1"/>
        <v>568700</v>
      </c>
      <c r="W6" s="59">
        <f t="shared" si="1"/>
        <v>576060</v>
      </c>
      <c r="X6" s="59">
        <f t="shared" si="1"/>
        <v>642170</v>
      </c>
      <c r="Y6" s="59">
        <f t="shared" si="1"/>
        <v>659800</v>
      </c>
      <c r="Z6" s="59">
        <f t="shared" si="1"/>
        <v>799430</v>
      </c>
      <c r="AA6" s="59">
        <f t="shared" si="1"/>
        <v>880000</v>
      </c>
      <c r="AB6" s="59">
        <f t="shared" si="1"/>
        <v>889000</v>
      </c>
      <c r="AC6" s="59">
        <f t="shared" si="1"/>
        <v>0</v>
      </c>
      <c r="AD6" s="59">
        <f>AD5</f>
        <v>889000</v>
      </c>
      <c r="AE6" s="60"/>
    </row>
    <row r="7" spans="1:31" s="6" customFormat="1" ht="12.75">
      <c r="A7" s="40"/>
      <c r="B7" s="40"/>
      <c r="C7" s="40"/>
      <c r="D7" s="40"/>
      <c r="E7" s="40"/>
      <c r="F7" s="40"/>
      <c r="G7" s="40"/>
      <c r="H7" s="40"/>
      <c r="I7" s="40"/>
      <c r="J7" s="40" t="s">
        <v>36</v>
      </c>
      <c r="K7" s="40"/>
      <c r="L7" s="61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3"/>
    </row>
    <row r="8" spans="1:31" ht="78.75">
      <c r="A8" s="37">
        <f>A4+1</f>
        <v>2</v>
      </c>
      <c r="B8" s="64" t="s">
        <v>118</v>
      </c>
      <c r="C8" s="37">
        <v>121001</v>
      </c>
      <c r="D8" s="37" t="s">
        <v>22</v>
      </c>
      <c r="E8" s="37"/>
      <c r="F8" s="37"/>
      <c r="G8" s="37" t="s">
        <v>2</v>
      </c>
      <c r="H8" s="37"/>
      <c r="I8" s="37">
        <v>41</v>
      </c>
      <c r="J8" s="37" t="s">
        <v>76</v>
      </c>
      <c r="K8" s="37" t="s">
        <v>3</v>
      </c>
      <c r="L8" s="65">
        <v>400000</v>
      </c>
      <c r="M8" s="44">
        <v>0</v>
      </c>
      <c r="N8" s="65">
        <v>70000</v>
      </c>
      <c r="O8" s="65">
        <v>25000</v>
      </c>
      <c r="P8" s="65">
        <v>170</v>
      </c>
      <c r="Q8" s="65">
        <v>17100</v>
      </c>
      <c r="R8" s="65">
        <v>17830</v>
      </c>
      <c r="S8" s="65">
        <v>19800</v>
      </c>
      <c r="T8" s="49">
        <v>19800</v>
      </c>
      <c r="U8" s="49">
        <v>30500</v>
      </c>
      <c r="V8" s="49">
        <v>33100</v>
      </c>
      <c r="W8" s="49">
        <v>35400</v>
      </c>
      <c r="X8" s="49">
        <v>39400</v>
      </c>
      <c r="Y8" s="49">
        <v>48800</v>
      </c>
      <c r="Z8" s="49">
        <v>56200</v>
      </c>
      <c r="AA8" s="49">
        <v>52980</v>
      </c>
      <c r="AB8" s="49">
        <v>68540</v>
      </c>
      <c r="AC8" s="49"/>
      <c r="AD8" s="49">
        <f aca="true" t="shared" si="2" ref="AD8:AD15">AB8+AC8</f>
        <v>68540</v>
      </c>
      <c r="AE8" s="66" t="s">
        <v>207</v>
      </c>
    </row>
    <row r="9" spans="1:39" ht="92.25" customHeight="1">
      <c r="A9" s="67">
        <f aca="true" t="shared" si="3" ref="A9:A15">A8+1</f>
        <v>3</v>
      </c>
      <c r="B9" s="64" t="s">
        <v>118</v>
      </c>
      <c r="C9" s="67">
        <v>121002</v>
      </c>
      <c r="D9" s="67" t="s">
        <v>22</v>
      </c>
      <c r="E9" s="67"/>
      <c r="F9" s="67"/>
      <c r="G9" s="67"/>
      <c r="H9" s="67"/>
      <c r="I9" s="37">
        <v>41</v>
      </c>
      <c r="J9" s="67" t="s">
        <v>77</v>
      </c>
      <c r="K9" s="67" t="s">
        <v>3</v>
      </c>
      <c r="L9" s="49">
        <v>200000</v>
      </c>
      <c r="M9" s="44">
        <v>0</v>
      </c>
      <c r="N9" s="49">
        <v>30000</v>
      </c>
      <c r="O9" s="49">
        <v>50000</v>
      </c>
      <c r="P9" s="65">
        <v>160370</v>
      </c>
      <c r="Q9" s="65">
        <v>140400</v>
      </c>
      <c r="R9" s="65">
        <v>140400</v>
      </c>
      <c r="S9" s="65">
        <v>156400</v>
      </c>
      <c r="T9" s="49">
        <v>156400</v>
      </c>
      <c r="U9" s="49">
        <v>177600</v>
      </c>
      <c r="V9" s="49">
        <v>207100</v>
      </c>
      <c r="W9" s="49">
        <v>219200</v>
      </c>
      <c r="X9" s="49">
        <v>232300</v>
      </c>
      <c r="Y9" s="49">
        <v>258200</v>
      </c>
      <c r="Z9" s="49">
        <v>299200</v>
      </c>
      <c r="AA9" s="49">
        <v>256540</v>
      </c>
      <c r="AB9" s="49">
        <v>331900</v>
      </c>
      <c r="AC9" s="49"/>
      <c r="AD9" s="49">
        <f t="shared" si="2"/>
        <v>331900</v>
      </c>
      <c r="AE9" s="66" t="s">
        <v>213</v>
      </c>
      <c r="AF9" s="223"/>
      <c r="AG9" s="224"/>
      <c r="AH9" s="224"/>
      <c r="AI9" s="224"/>
      <c r="AJ9" s="224"/>
      <c r="AK9" s="224"/>
      <c r="AL9" s="224"/>
      <c r="AM9" s="224"/>
    </row>
    <row r="10" spans="1:36" ht="67.5">
      <c r="A10" s="67">
        <f t="shared" si="3"/>
        <v>4</v>
      </c>
      <c r="B10" s="64" t="s">
        <v>118</v>
      </c>
      <c r="C10" s="67">
        <v>121003</v>
      </c>
      <c r="D10" s="67" t="s">
        <v>22</v>
      </c>
      <c r="E10" s="67"/>
      <c r="F10" s="67"/>
      <c r="G10" s="67"/>
      <c r="H10" s="67"/>
      <c r="I10" s="37">
        <v>41</v>
      </c>
      <c r="J10" s="67" t="s">
        <v>78</v>
      </c>
      <c r="K10" s="67" t="s">
        <v>3</v>
      </c>
      <c r="L10" s="49">
        <v>1000</v>
      </c>
      <c r="M10" s="44">
        <v>0</v>
      </c>
      <c r="N10" s="49">
        <v>0</v>
      </c>
      <c r="O10" s="49">
        <v>0</v>
      </c>
      <c r="P10" s="65">
        <v>0</v>
      </c>
      <c r="Q10" s="65">
        <v>86060</v>
      </c>
      <c r="R10" s="65">
        <v>11100</v>
      </c>
      <c r="S10" s="65">
        <v>12300</v>
      </c>
      <c r="T10" s="49">
        <v>12300</v>
      </c>
      <c r="U10" s="49">
        <v>20300</v>
      </c>
      <c r="V10" s="49">
        <v>22370</v>
      </c>
      <c r="W10" s="49">
        <v>26700</v>
      </c>
      <c r="X10" s="49">
        <v>28200</v>
      </c>
      <c r="Y10" s="49">
        <v>47100</v>
      </c>
      <c r="Z10" s="49">
        <v>46200</v>
      </c>
      <c r="AA10" s="49">
        <v>47940</v>
      </c>
      <c r="AB10" s="49">
        <v>62020</v>
      </c>
      <c r="AC10" s="49"/>
      <c r="AD10" s="49">
        <f t="shared" si="2"/>
        <v>62020</v>
      </c>
      <c r="AE10" s="66" t="s">
        <v>214</v>
      </c>
      <c r="AF10" s="5"/>
      <c r="AG10" s="5"/>
      <c r="AH10" s="5"/>
      <c r="AI10" s="5"/>
      <c r="AJ10" s="5"/>
    </row>
    <row r="11" spans="1:34" ht="32.25" customHeight="1">
      <c r="A11" s="67">
        <f t="shared" si="3"/>
        <v>5</v>
      </c>
      <c r="B11" s="64" t="s">
        <v>118</v>
      </c>
      <c r="C11" s="67">
        <v>133001</v>
      </c>
      <c r="D11" s="67" t="s">
        <v>22</v>
      </c>
      <c r="E11" s="67"/>
      <c r="F11" s="67"/>
      <c r="G11" s="67"/>
      <c r="H11" s="67"/>
      <c r="I11" s="37">
        <v>41</v>
      </c>
      <c r="J11" s="67" t="s">
        <v>79</v>
      </c>
      <c r="K11" s="67" t="s">
        <v>3</v>
      </c>
      <c r="L11" s="49">
        <v>100000</v>
      </c>
      <c r="M11" s="44">
        <v>0</v>
      </c>
      <c r="N11" s="49">
        <v>105000</v>
      </c>
      <c r="O11" s="49">
        <v>150000</v>
      </c>
      <c r="P11" s="65">
        <v>6430</v>
      </c>
      <c r="Q11" s="65">
        <v>6500</v>
      </c>
      <c r="R11" s="65">
        <v>6500</v>
      </c>
      <c r="S11" s="65">
        <v>6500</v>
      </c>
      <c r="T11" s="49">
        <v>7400</v>
      </c>
      <c r="U11" s="65">
        <v>7400</v>
      </c>
      <c r="V11" s="49">
        <v>7400</v>
      </c>
      <c r="W11" s="49">
        <v>7400</v>
      </c>
      <c r="X11" s="49">
        <v>7400</v>
      </c>
      <c r="Y11" s="49">
        <v>7400</v>
      </c>
      <c r="Z11" s="49">
        <v>7400</v>
      </c>
      <c r="AA11" s="49">
        <v>7400</v>
      </c>
      <c r="AB11" s="49">
        <v>7400</v>
      </c>
      <c r="AC11" s="49"/>
      <c r="AD11" s="49">
        <f t="shared" si="2"/>
        <v>7400</v>
      </c>
      <c r="AE11" s="68"/>
      <c r="AH11" s="5"/>
    </row>
    <row r="12" spans="1:31" ht="94.5" customHeight="1">
      <c r="A12" s="67">
        <f>A11+1</f>
        <v>6</v>
      </c>
      <c r="B12" s="64" t="s">
        <v>118</v>
      </c>
      <c r="C12" s="67">
        <v>133003</v>
      </c>
      <c r="D12" s="67" t="s">
        <v>22</v>
      </c>
      <c r="E12" s="67"/>
      <c r="F12" s="67"/>
      <c r="G12" s="67"/>
      <c r="H12" s="67"/>
      <c r="I12" s="37">
        <v>41</v>
      </c>
      <c r="J12" s="67" t="s">
        <v>19</v>
      </c>
      <c r="K12" s="67"/>
      <c r="L12" s="49">
        <v>40000</v>
      </c>
      <c r="M12" s="44">
        <v>0</v>
      </c>
      <c r="N12" s="49">
        <v>19000</v>
      </c>
      <c r="O12" s="49">
        <v>7000</v>
      </c>
      <c r="P12" s="65">
        <v>630</v>
      </c>
      <c r="Q12" s="65">
        <v>630</v>
      </c>
      <c r="R12" s="65">
        <v>630</v>
      </c>
      <c r="S12" s="65">
        <v>630</v>
      </c>
      <c r="T12" s="49">
        <v>630</v>
      </c>
      <c r="U12" s="65">
        <v>630</v>
      </c>
      <c r="V12" s="49">
        <v>630</v>
      </c>
      <c r="W12" s="49">
        <v>630</v>
      </c>
      <c r="X12" s="49">
        <v>630</v>
      </c>
      <c r="Y12" s="49">
        <v>630</v>
      </c>
      <c r="Z12" s="49">
        <v>14200</v>
      </c>
      <c r="AA12" s="49">
        <v>14200</v>
      </c>
      <c r="AB12" s="49">
        <v>2000</v>
      </c>
      <c r="AC12" s="49"/>
      <c r="AD12" s="49">
        <f t="shared" si="2"/>
        <v>2000</v>
      </c>
      <c r="AE12" s="69" t="s">
        <v>235</v>
      </c>
    </row>
    <row r="13" spans="1:31" ht="12.75">
      <c r="A13" s="67">
        <f>A12+1</f>
        <v>7</v>
      </c>
      <c r="B13" s="64" t="s">
        <v>118</v>
      </c>
      <c r="C13" s="67">
        <v>133004</v>
      </c>
      <c r="D13" s="67" t="s">
        <v>22</v>
      </c>
      <c r="E13" s="67"/>
      <c r="F13" s="67"/>
      <c r="G13" s="67"/>
      <c r="H13" s="67"/>
      <c r="I13" s="37">
        <v>41</v>
      </c>
      <c r="J13" s="67" t="s">
        <v>20</v>
      </c>
      <c r="K13" s="67"/>
      <c r="L13" s="49">
        <v>1000</v>
      </c>
      <c r="M13" s="44">
        <v>0</v>
      </c>
      <c r="N13" s="49">
        <v>1000</v>
      </c>
      <c r="O13" s="49">
        <v>0</v>
      </c>
      <c r="P13" s="65">
        <v>170</v>
      </c>
      <c r="Q13" s="65">
        <v>170</v>
      </c>
      <c r="R13" s="65">
        <v>170</v>
      </c>
      <c r="S13" s="65">
        <v>150</v>
      </c>
      <c r="T13" s="49">
        <v>150</v>
      </c>
      <c r="U13" s="49">
        <v>150</v>
      </c>
      <c r="V13" s="49">
        <v>150</v>
      </c>
      <c r="W13" s="49">
        <v>150</v>
      </c>
      <c r="X13" s="49">
        <v>150</v>
      </c>
      <c r="Y13" s="49">
        <v>150</v>
      </c>
      <c r="Z13" s="49">
        <v>150</v>
      </c>
      <c r="AA13" s="49">
        <v>150</v>
      </c>
      <c r="AB13" s="49">
        <v>150</v>
      </c>
      <c r="AC13" s="49"/>
      <c r="AD13" s="49">
        <f t="shared" si="2"/>
        <v>150</v>
      </c>
      <c r="AE13" s="66"/>
    </row>
    <row r="14" spans="1:31" ht="12.75">
      <c r="A14" s="67">
        <f t="shared" si="3"/>
        <v>8</v>
      </c>
      <c r="B14" s="70" t="s">
        <v>118</v>
      </c>
      <c r="C14" s="67">
        <v>133012</v>
      </c>
      <c r="D14" s="67" t="s">
        <v>22</v>
      </c>
      <c r="E14" s="67"/>
      <c r="F14" s="67"/>
      <c r="G14" s="67"/>
      <c r="H14" s="67"/>
      <c r="I14" s="67">
        <v>41</v>
      </c>
      <c r="J14" s="67" t="s">
        <v>80</v>
      </c>
      <c r="K14" s="67" t="s">
        <v>3</v>
      </c>
      <c r="L14" s="49">
        <v>120000</v>
      </c>
      <c r="M14" s="71">
        <v>0</v>
      </c>
      <c r="N14" s="49">
        <v>625000</v>
      </c>
      <c r="O14" s="49">
        <v>190000</v>
      </c>
      <c r="P14" s="49">
        <v>6300</v>
      </c>
      <c r="Q14" s="49">
        <v>7450</v>
      </c>
      <c r="R14" s="49">
        <v>7800</v>
      </c>
      <c r="S14" s="65">
        <v>7800</v>
      </c>
      <c r="T14" s="49">
        <v>8500</v>
      </c>
      <c r="U14" s="49">
        <v>5500</v>
      </c>
      <c r="V14" s="49">
        <v>7500</v>
      </c>
      <c r="W14" s="49">
        <v>7500</v>
      </c>
      <c r="X14" s="49">
        <v>7500</v>
      </c>
      <c r="Y14" s="49">
        <v>7500</v>
      </c>
      <c r="Z14" s="49">
        <v>4500</v>
      </c>
      <c r="AA14" s="49">
        <v>2000</v>
      </c>
      <c r="AB14" s="49">
        <v>2100</v>
      </c>
      <c r="AC14" s="49"/>
      <c r="AD14" s="49">
        <f t="shared" si="2"/>
        <v>2100</v>
      </c>
      <c r="AE14" s="66"/>
    </row>
    <row r="15" spans="1:31" ht="12.75">
      <c r="A15" s="67">
        <f t="shared" si="3"/>
        <v>9</v>
      </c>
      <c r="B15" s="70"/>
      <c r="C15" s="67">
        <v>133013</v>
      </c>
      <c r="D15" s="67" t="s">
        <v>22</v>
      </c>
      <c r="E15" s="67"/>
      <c r="F15" s="67"/>
      <c r="G15" s="67"/>
      <c r="H15" s="67"/>
      <c r="I15" s="67">
        <v>41</v>
      </c>
      <c r="J15" s="67" t="s">
        <v>133</v>
      </c>
      <c r="K15" s="67"/>
      <c r="L15" s="49"/>
      <c r="M15" s="71"/>
      <c r="N15" s="49"/>
      <c r="O15" s="49"/>
      <c r="P15" s="49">
        <v>16600</v>
      </c>
      <c r="Q15" s="49">
        <v>16800</v>
      </c>
      <c r="R15" s="49">
        <v>18300</v>
      </c>
      <c r="S15" s="49">
        <v>18400</v>
      </c>
      <c r="T15" s="49">
        <v>18900</v>
      </c>
      <c r="U15" s="49">
        <v>19000</v>
      </c>
      <c r="V15" s="49">
        <v>21300</v>
      </c>
      <c r="W15" s="49">
        <v>21800</v>
      </c>
      <c r="X15" s="49">
        <v>22400</v>
      </c>
      <c r="Y15" s="49">
        <v>26900</v>
      </c>
      <c r="Z15" s="49">
        <v>30100</v>
      </c>
      <c r="AA15" s="49">
        <v>28000</v>
      </c>
      <c r="AB15" s="49">
        <v>29500</v>
      </c>
      <c r="AC15" s="49"/>
      <c r="AD15" s="49">
        <f t="shared" si="2"/>
        <v>29500</v>
      </c>
      <c r="AE15" s="66"/>
    </row>
    <row r="16" spans="1:31" ht="120.75" customHeight="1" thickBot="1">
      <c r="A16" s="72" t="s">
        <v>200</v>
      </c>
      <c r="B16" s="46"/>
      <c r="C16" s="45">
        <v>133015</v>
      </c>
      <c r="D16" s="45" t="s">
        <v>22</v>
      </c>
      <c r="E16" s="45"/>
      <c r="F16" s="45"/>
      <c r="G16" s="45"/>
      <c r="H16" s="45"/>
      <c r="I16" s="45">
        <v>41</v>
      </c>
      <c r="J16" s="45" t="s">
        <v>201</v>
      </c>
      <c r="K16" s="45"/>
      <c r="L16" s="48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>
        <v>0</v>
      </c>
      <c r="X16" s="48">
        <v>9800</v>
      </c>
      <c r="Y16" s="48">
        <v>51700</v>
      </c>
      <c r="Z16" s="48">
        <v>52700</v>
      </c>
      <c r="AA16" s="48">
        <v>37080</v>
      </c>
      <c r="AB16" s="48">
        <v>38600</v>
      </c>
      <c r="AC16" s="48"/>
      <c r="AD16" s="49">
        <f>AB16+AC16</f>
        <v>38600</v>
      </c>
      <c r="AE16" s="73" t="s">
        <v>236</v>
      </c>
    </row>
    <row r="17" spans="1:31" s="6" customFormat="1" ht="13.5" hidden="1" thickBot="1">
      <c r="A17" s="56"/>
      <c r="B17" s="57"/>
      <c r="C17" s="57"/>
      <c r="D17" s="57"/>
      <c r="E17" s="57"/>
      <c r="F17" s="57"/>
      <c r="G17" s="57"/>
      <c r="H17" s="57"/>
      <c r="I17" s="57"/>
      <c r="J17" s="57" t="s">
        <v>11</v>
      </c>
      <c r="K17" s="57"/>
      <c r="L17" s="58">
        <f>SUM(L8:L14)</f>
        <v>862000</v>
      </c>
      <c r="M17" s="58">
        <f>SUM(M8:M14)</f>
        <v>0</v>
      </c>
      <c r="N17" s="59">
        <f>SUM(N8:N14)</f>
        <v>850000</v>
      </c>
      <c r="O17" s="59">
        <f>SUM(O8:O14)</f>
        <v>422000</v>
      </c>
      <c r="P17" s="59">
        <f aca="true" t="shared" si="4" ref="P17:V17">SUM(P8:P15)</f>
        <v>190670</v>
      </c>
      <c r="Q17" s="59">
        <f t="shared" si="4"/>
        <v>275110</v>
      </c>
      <c r="R17" s="59">
        <f t="shared" si="4"/>
        <v>202730</v>
      </c>
      <c r="S17" s="59">
        <f t="shared" si="4"/>
        <v>221980</v>
      </c>
      <c r="T17" s="59">
        <f t="shared" si="4"/>
        <v>224080</v>
      </c>
      <c r="U17" s="59">
        <f t="shared" si="4"/>
        <v>261080</v>
      </c>
      <c r="V17" s="59">
        <f t="shared" si="4"/>
        <v>299550</v>
      </c>
      <c r="W17" s="59">
        <f aca="true" t="shared" si="5" ref="W17:AD17">SUM(W8:W16)</f>
        <v>318780</v>
      </c>
      <c r="X17" s="59">
        <f t="shared" si="5"/>
        <v>347780</v>
      </c>
      <c r="Y17" s="59">
        <f t="shared" si="5"/>
        <v>448380</v>
      </c>
      <c r="Z17" s="59">
        <f t="shared" si="5"/>
        <v>510650</v>
      </c>
      <c r="AA17" s="59">
        <f t="shared" si="5"/>
        <v>446290</v>
      </c>
      <c r="AB17" s="59">
        <f t="shared" si="5"/>
        <v>542210</v>
      </c>
      <c r="AC17" s="59">
        <f t="shared" si="5"/>
        <v>0</v>
      </c>
      <c r="AD17" s="59">
        <f t="shared" si="5"/>
        <v>542210</v>
      </c>
      <c r="AE17" s="60"/>
    </row>
    <row r="18" spans="1:31" s="6" customFormat="1" ht="13.5" thickBot="1">
      <c r="A18" s="56"/>
      <c r="B18" s="57"/>
      <c r="C18" s="57"/>
      <c r="D18" s="57"/>
      <c r="E18" s="57"/>
      <c r="F18" s="57"/>
      <c r="G18" s="57"/>
      <c r="H18" s="57"/>
      <c r="I18" s="57"/>
      <c r="J18" s="57" t="s">
        <v>37</v>
      </c>
      <c r="K18" s="57"/>
      <c r="L18" s="58">
        <f aca="true" t="shared" si="6" ref="L18:AC18">L17</f>
        <v>862000</v>
      </c>
      <c r="M18" s="58">
        <f t="shared" si="6"/>
        <v>0</v>
      </c>
      <c r="N18" s="59">
        <f t="shared" si="6"/>
        <v>850000</v>
      </c>
      <c r="O18" s="59">
        <f t="shared" si="6"/>
        <v>422000</v>
      </c>
      <c r="P18" s="59">
        <f t="shared" si="6"/>
        <v>190670</v>
      </c>
      <c r="Q18" s="59">
        <f t="shared" si="6"/>
        <v>275110</v>
      </c>
      <c r="R18" s="59">
        <f t="shared" si="6"/>
        <v>202730</v>
      </c>
      <c r="S18" s="59">
        <f t="shared" si="6"/>
        <v>221980</v>
      </c>
      <c r="T18" s="59">
        <f t="shared" si="6"/>
        <v>224080</v>
      </c>
      <c r="U18" s="59">
        <f t="shared" si="6"/>
        <v>261080</v>
      </c>
      <c r="V18" s="59">
        <f t="shared" si="6"/>
        <v>299550</v>
      </c>
      <c r="W18" s="59">
        <f t="shared" si="6"/>
        <v>318780</v>
      </c>
      <c r="X18" s="59">
        <f t="shared" si="6"/>
        <v>347780</v>
      </c>
      <c r="Y18" s="59">
        <f t="shared" si="6"/>
        <v>448380</v>
      </c>
      <c r="Z18" s="59">
        <f t="shared" si="6"/>
        <v>510650</v>
      </c>
      <c r="AA18" s="59">
        <f t="shared" si="6"/>
        <v>446290</v>
      </c>
      <c r="AB18" s="59">
        <f t="shared" si="6"/>
        <v>542210</v>
      </c>
      <c r="AC18" s="59">
        <f t="shared" si="6"/>
        <v>0</v>
      </c>
      <c r="AD18" s="59">
        <f>AD17</f>
        <v>542210</v>
      </c>
      <c r="AE18" s="60"/>
    </row>
    <row r="19" spans="1:31" s="6" customFormat="1" ht="12.75">
      <c r="A19" s="40"/>
      <c r="B19" s="40"/>
      <c r="C19" s="40"/>
      <c r="D19" s="40"/>
      <c r="E19" s="40"/>
      <c r="F19" s="40"/>
      <c r="G19" s="40"/>
      <c r="H19" s="40"/>
      <c r="I19" s="40"/>
      <c r="J19" s="40" t="s">
        <v>38</v>
      </c>
      <c r="K19" s="40"/>
      <c r="L19" s="61"/>
      <c r="M19" s="61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3"/>
    </row>
    <row r="20" spans="1:31" ht="12.75">
      <c r="A20" s="37">
        <f>A15+1</f>
        <v>10</v>
      </c>
      <c r="B20" s="64" t="s">
        <v>118</v>
      </c>
      <c r="C20" s="37">
        <v>211003</v>
      </c>
      <c r="D20" s="37" t="s">
        <v>22</v>
      </c>
      <c r="E20" s="37"/>
      <c r="F20" s="37"/>
      <c r="G20" s="37"/>
      <c r="H20" s="37"/>
      <c r="I20" s="37">
        <v>41</v>
      </c>
      <c r="J20" s="37" t="s">
        <v>4</v>
      </c>
      <c r="K20" s="37" t="s">
        <v>3</v>
      </c>
      <c r="L20" s="65">
        <v>22000</v>
      </c>
      <c r="M20" s="44">
        <v>0</v>
      </c>
      <c r="N20" s="65">
        <v>22000</v>
      </c>
      <c r="O20" s="65">
        <v>22000</v>
      </c>
      <c r="P20" s="65">
        <v>300</v>
      </c>
      <c r="Q20" s="65">
        <v>200</v>
      </c>
      <c r="R20" s="65">
        <v>200</v>
      </c>
      <c r="S20" s="65">
        <v>200</v>
      </c>
      <c r="T20" s="49">
        <v>200</v>
      </c>
      <c r="U20" s="49">
        <v>100</v>
      </c>
      <c r="V20" s="49">
        <v>100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/>
      <c r="AD20" s="49">
        <f>AB20+AC20</f>
        <v>0</v>
      </c>
      <c r="AE20" s="66"/>
    </row>
    <row r="21" spans="1:31" ht="12.75">
      <c r="A21" s="67">
        <f>A20+1</f>
        <v>11</v>
      </c>
      <c r="B21" s="64" t="s">
        <v>118</v>
      </c>
      <c r="C21" s="67">
        <v>211004</v>
      </c>
      <c r="D21" s="67" t="s">
        <v>22</v>
      </c>
      <c r="E21" s="67"/>
      <c r="F21" s="67"/>
      <c r="G21" s="67"/>
      <c r="H21" s="67"/>
      <c r="I21" s="37">
        <v>41</v>
      </c>
      <c r="J21" s="67" t="s">
        <v>21</v>
      </c>
      <c r="K21" s="67"/>
      <c r="L21" s="49">
        <v>1760000</v>
      </c>
      <c r="M21" s="71">
        <v>150000</v>
      </c>
      <c r="N21" s="49">
        <v>727000</v>
      </c>
      <c r="O21" s="49">
        <v>0</v>
      </c>
      <c r="P21" s="65">
        <v>53000</v>
      </c>
      <c r="Q21" s="65">
        <v>40000</v>
      </c>
      <c r="R21" s="49">
        <v>0</v>
      </c>
      <c r="S21" s="65">
        <v>0</v>
      </c>
      <c r="T21" s="49">
        <v>0</v>
      </c>
      <c r="U21" s="49">
        <v>0</v>
      </c>
      <c r="V21" s="49">
        <v>0</v>
      </c>
      <c r="W21" s="49">
        <v>0</v>
      </c>
      <c r="X21" s="49">
        <v>150000</v>
      </c>
      <c r="Y21" s="49">
        <v>800000</v>
      </c>
      <c r="Z21" s="49">
        <v>226000</v>
      </c>
      <c r="AA21" s="49">
        <v>0</v>
      </c>
      <c r="AB21" s="49">
        <v>0</v>
      </c>
      <c r="AC21" s="49"/>
      <c r="AD21" s="49">
        <f>AB21+AC21</f>
        <v>0</v>
      </c>
      <c r="AE21" s="66" t="s">
        <v>237</v>
      </c>
    </row>
    <row r="22" spans="1:31" ht="12.75">
      <c r="A22" s="67">
        <f>A21+1</f>
        <v>12</v>
      </c>
      <c r="B22" s="64" t="s">
        <v>118</v>
      </c>
      <c r="C22" s="67">
        <v>212002</v>
      </c>
      <c r="D22" s="67" t="s">
        <v>22</v>
      </c>
      <c r="E22" s="67"/>
      <c r="F22" s="67"/>
      <c r="G22" s="67"/>
      <c r="H22" s="67" t="s">
        <v>2</v>
      </c>
      <c r="I22" s="37">
        <v>41</v>
      </c>
      <c r="J22" s="67" t="s">
        <v>33</v>
      </c>
      <c r="K22" s="67" t="s">
        <v>3</v>
      </c>
      <c r="L22" s="49">
        <v>350000</v>
      </c>
      <c r="M22" s="71">
        <v>0</v>
      </c>
      <c r="N22" s="49">
        <v>350000</v>
      </c>
      <c r="O22" s="49">
        <v>560000</v>
      </c>
      <c r="P22" s="65">
        <v>22980</v>
      </c>
      <c r="Q22" s="65">
        <v>23100</v>
      </c>
      <c r="R22" s="65">
        <v>23100</v>
      </c>
      <c r="S22" s="65">
        <v>23200</v>
      </c>
      <c r="T22" s="49">
        <v>24000</v>
      </c>
      <c r="U22" s="49">
        <v>23000</v>
      </c>
      <c r="V22" s="49">
        <v>23000</v>
      </c>
      <c r="W22" s="49">
        <v>23000</v>
      </c>
      <c r="X22" s="49">
        <v>23000</v>
      </c>
      <c r="Y22" s="49">
        <v>23000</v>
      </c>
      <c r="Z22" s="49">
        <v>24000</v>
      </c>
      <c r="AA22" s="49">
        <v>24000</v>
      </c>
      <c r="AB22" s="49">
        <v>104000</v>
      </c>
      <c r="AC22" s="49"/>
      <c r="AD22" s="49">
        <f>AB22+AC22</f>
        <v>104000</v>
      </c>
      <c r="AE22" s="66" t="s">
        <v>238</v>
      </c>
    </row>
    <row r="23" spans="1:33" ht="12.75">
      <c r="A23" s="67">
        <f>A22+1</f>
        <v>13</v>
      </c>
      <c r="B23" s="64" t="s">
        <v>118</v>
      </c>
      <c r="C23" s="67">
        <v>212003</v>
      </c>
      <c r="D23" s="67" t="s">
        <v>22</v>
      </c>
      <c r="E23" s="67"/>
      <c r="F23" s="67"/>
      <c r="G23" s="67" t="s">
        <v>2</v>
      </c>
      <c r="H23" s="67">
        <v>1</v>
      </c>
      <c r="I23" s="67">
        <v>41</v>
      </c>
      <c r="J23" s="67" t="s">
        <v>188</v>
      </c>
      <c r="K23" s="67" t="s">
        <v>3</v>
      </c>
      <c r="L23" s="49">
        <v>695000</v>
      </c>
      <c r="M23" s="71">
        <v>0</v>
      </c>
      <c r="N23" s="65">
        <v>903000</v>
      </c>
      <c r="O23" s="49">
        <v>937000</v>
      </c>
      <c r="P23" s="65">
        <v>35100</v>
      </c>
      <c r="Q23" s="65">
        <v>35100</v>
      </c>
      <c r="R23" s="65">
        <v>35100</v>
      </c>
      <c r="S23" s="65">
        <v>36000</v>
      </c>
      <c r="T23" s="49">
        <v>39000</v>
      </c>
      <c r="U23" s="49">
        <v>37000</v>
      </c>
      <c r="V23" s="49">
        <v>37000</v>
      </c>
      <c r="W23" s="49">
        <v>37000</v>
      </c>
      <c r="X23" s="49">
        <v>37000</v>
      </c>
      <c r="Y23" s="49">
        <v>37000</v>
      </c>
      <c r="Z23" s="49">
        <v>37000</v>
      </c>
      <c r="AA23" s="49">
        <v>37000</v>
      </c>
      <c r="AB23" s="49">
        <v>37000</v>
      </c>
      <c r="AC23" s="49"/>
      <c r="AD23" s="49">
        <f>AB23+AC23</f>
        <v>37000</v>
      </c>
      <c r="AE23" s="66" t="s">
        <v>239</v>
      </c>
      <c r="AF23" s="1"/>
      <c r="AG23" s="8"/>
    </row>
    <row r="24" spans="1:31" ht="12.75" hidden="1">
      <c r="A24" s="67">
        <f>A23+1</f>
        <v>14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71"/>
      <c r="M24" s="71"/>
      <c r="N24" s="49"/>
      <c r="O24" s="49"/>
      <c r="P24" s="49"/>
      <c r="Q24" s="49"/>
      <c r="R24" s="49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6"/>
    </row>
    <row r="25" spans="1:31" ht="12.75" hidden="1">
      <c r="A25" s="67">
        <f>A24+1</f>
        <v>15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71"/>
      <c r="M25" s="71"/>
      <c r="N25" s="49"/>
      <c r="O25" s="49"/>
      <c r="P25" s="49"/>
      <c r="Q25" s="49"/>
      <c r="R25" s="49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</row>
    <row r="26" spans="1:31" s="6" customFormat="1" ht="12.75" hidden="1">
      <c r="A26" s="74"/>
      <c r="B26" s="74"/>
      <c r="C26" s="74"/>
      <c r="D26" s="74"/>
      <c r="E26" s="74"/>
      <c r="F26" s="74"/>
      <c r="G26" s="74"/>
      <c r="H26" s="74"/>
      <c r="I26" s="74"/>
      <c r="J26" s="74" t="s">
        <v>11</v>
      </c>
      <c r="K26" s="74"/>
      <c r="L26" s="75">
        <f aca="true" t="shared" si="7" ref="L26:AD26">SUM(L20:L25)</f>
        <v>2827000</v>
      </c>
      <c r="M26" s="75">
        <f t="shared" si="7"/>
        <v>150000</v>
      </c>
      <c r="N26" s="76">
        <f t="shared" si="7"/>
        <v>2002000</v>
      </c>
      <c r="O26" s="76">
        <f t="shared" si="7"/>
        <v>1519000</v>
      </c>
      <c r="P26" s="76">
        <f t="shared" si="7"/>
        <v>111380</v>
      </c>
      <c r="Q26" s="76">
        <f t="shared" si="7"/>
        <v>98400</v>
      </c>
      <c r="R26" s="76">
        <f t="shared" si="7"/>
        <v>58400</v>
      </c>
      <c r="S26" s="76">
        <f t="shared" si="7"/>
        <v>59400</v>
      </c>
      <c r="T26" s="76">
        <f t="shared" si="7"/>
        <v>63200</v>
      </c>
      <c r="U26" s="76">
        <f t="shared" si="7"/>
        <v>60100</v>
      </c>
      <c r="V26" s="76">
        <f t="shared" si="7"/>
        <v>60100</v>
      </c>
      <c r="W26" s="76">
        <f t="shared" si="7"/>
        <v>60000</v>
      </c>
      <c r="X26" s="76">
        <f t="shared" si="7"/>
        <v>210000</v>
      </c>
      <c r="Y26" s="76">
        <f t="shared" si="7"/>
        <v>860000</v>
      </c>
      <c r="Z26" s="76">
        <f t="shared" si="7"/>
        <v>287000</v>
      </c>
      <c r="AA26" s="76">
        <f t="shared" si="7"/>
        <v>61000</v>
      </c>
      <c r="AB26" s="76">
        <f t="shared" si="7"/>
        <v>141000</v>
      </c>
      <c r="AC26" s="76">
        <f t="shared" si="7"/>
        <v>0</v>
      </c>
      <c r="AD26" s="76">
        <f t="shared" si="7"/>
        <v>141000</v>
      </c>
      <c r="AE26" s="77"/>
    </row>
    <row r="27" spans="1:31" ht="12.75">
      <c r="A27" s="67">
        <f>A25+1</f>
        <v>16</v>
      </c>
      <c r="B27" s="64" t="s">
        <v>118</v>
      </c>
      <c r="C27" s="67">
        <v>212003</v>
      </c>
      <c r="D27" s="67" t="s">
        <v>22</v>
      </c>
      <c r="E27" s="67"/>
      <c r="F27" s="67"/>
      <c r="G27" s="67"/>
      <c r="H27" s="67">
        <v>2</v>
      </c>
      <c r="I27" s="67">
        <v>41</v>
      </c>
      <c r="J27" s="67" t="s">
        <v>26</v>
      </c>
      <c r="K27" s="67" t="s">
        <v>3</v>
      </c>
      <c r="L27" s="49">
        <v>3125000</v>
      </c>
      <c r="M27" s="71">
        <v>0</v>
      </c>
      <c r="N27" s="49">
        <v>3420000</v>
      </c>
      <c r="O27" s="49">
        <v>3390000</v>
      </c>
      <c r="P27" s="49">
        <v>113200</v>
      </c>
      <c r="Q27" s="49">
        <v>113400</v>
      </c>
      <c r="R27" s="49">
        <v>117700</v>
      </c>
      <c r="S27" s="49">
        <v>130500</v>
      </c>
      <c r="T27" s="49">
        <v>130500</v>
      </c>
      <c r="U27" s="49">
        <v>130500</v>
      </c>
      <c r="V27" s="49">
        <v>130500</v>
      </c>
      <c r="W27" s="49">
        <v>130500</v>
      </c>
      <c r="X27" s="49">
        <v>130500</v>
      </c>
      <c r="Y27" s="49">
        <v>130500</v>
      </c>
      <c r="Z27" s="49">
        <v>130500</v>
      </c>
      <c r="AA27" s="49">
        <v>130500</v>
      </c>
      <c r="AB27" s="49">
        <v>130500</v>
      </c>
      <c r="AC27" s="49"/>
      <c r="AD27" s="49">
        <f>AB27+AC27</f>
        <v>130500</v>
      </c>
      <c r="AE27" s="66"/>
    </row>
    <row r="28" spans="1:31" s="6" customFormat="1" ht="13.5" customHeight="1" hidden="1" thickBot="1">
      <c r="A28" s="78"/>
      <c r="B28" s="79"/>
      <c r="C28" s="79"/>
      <c r="D28" s="79"/>
      <c r="E28" s="79"/>
      <c r="F28" s="79"/>
      <c r="G28" s="79"/>
      <c r="H28" s="79"/>
      <c r="I28" s="79"/>
      <c r="J28" s="79" t="s">
        <v>11</v>
      </c>
      <c r="K28" s="79"/>
      <c r="L28" s="80">
        <f aca="true" t="shared" si="8" ref="L28:AD28">SUM(L27:L27)</f>
        <v>3125000</v>
      </c>
      <c r="M28" s="80">
        <f t="shared" si="8"/>
        <v>0</v>
      </c>
      <c r="N28" s="81">
        <f t="shared" si="8"/>
        <v>3420000</v>
      </c>
      <c r="O28" s="81">
        <f t="shared" si="8"/>
        <v>3390000</v>
      </c>
      <c r="P28" s="81">
        <f t="shared" si="8"/>
        <v>113200</v>
      </c>
      <c r="Q28" s="81">
        <f t="shared" si="8"/>
        <v>113400</v>
      </c>
      <c r="R28" s="81">
        <f t="shared" si="8"/>
        <v>117700</v>
      </c>
      <c r="S28" s="81">
        <f t="shared" si="8"/>
        <v>130500</v>
      </c>
      <c r="T28" s="81">
        <f t="shared" si="8"/>
        <v>130500</v>
      </c>
      <c r="U28" s="81">
        <f t="shared" si="8"/>
        <v>130500</v>
      </c>
      <c r="V28" s="81">
        <f t="shared" si="8"/>
        <v>130500</v>
      </c>
      <c r="W28" s="81">
        <f t="shared" si="8"/>
        <v>130500</v>
      </c>
      <c r="X28" s="81">
        <f t="shared" si="8"/>
        <v>130500</v>
      </c>
      <c r="Y28" s="81">
        <f t="shared" si="8"/>
        <v>130500</v>
      </c>
      <c r="Z28" s="81">
        <f t="shared" si="8"/>
        <v>130500</v>
      </c>
      <c r="AA28" s="81">
        <f t="shared" si="8"/>
        <v>130500</v>
      </c>
      <c r="AB28" s="81">
        <f t="shared" si="8"/>
        <v>130500</v>
      </c>
      <c r="AC28" s="81">
        <f t="shared" si="8"/>
        <v>0</v>
      </c>
      <c r="AD28" s="81">
        <f t="shared" si="8"/>
        <v>130500</v>
      </c>
      <c r="AE28" s="82"/>
    </row>
    <row r="29" spans="1:31" ht="13.5" thickBot="1">
      <c r="A29" s="45">
        <f>A27+1</f>
        <v>17</v>
      </c>
      <c r="B29" s="64" t="s">
        <v>118</v>
      </c>
      <c r="C29" s="45">
        <v>212004</v>
      </c>
      <c r="D29" s="45" t="s">
        <v>22</v>
      </c>
      <c r="E29" s="45"/>
      <c r="F29" s="45"/>
      <c r="G29" s="45"/>
      <c r="H29" s="45"/>
      <c r="I29" s="45">
        <v>41</v>
      </c>
      <c r="J29" s="45" t="s">
        <v>83</v>
      </c>
      <c r="K29" s="45" t="s">
        <v>3</v>
      </c>
      <c r="L29" s="48">
        <v>86000</v>
      </c>
      <c r="M29" s="47">
        <v>0</v>
      </c>
      <c r="N29" s="48">
        <f>L29+M29</f>
        <v>86000</v>
      </c>
      <c r="O29" s="48">
        <v>86000</v>
      </c>
      <c r="P29" s="48">
        <v>2860</v>
      </c>
      <c r="Q29" s="48">
        <v>2860</v>
      </c>
      <c r="R29" s="48">
        <v>4440</v>
      </c>
      <c r="S29" s="48">
        <v>0</v>
      </c>
      <c r="T29" s="49">
        <v>0</v>
      </c>
      <c r="U29" s="48">
        <v>0</v>
      </c>
      <c r="V29" s="49">
        <v>0</v>
      </c>
      <c r="W29" s="48">
        <v>0</v>
      </c>
      <c r="X29" s="48">
        <v>0</v>
      </c>
      <c r="Y29" s="48">
        <v>0</v>
      </c>
      <c r="Z29" s="48">
        <v>0</v>
      </c>
      <c r="AA29" s="48">
        <v>0</v>
      </c>
      <c r="AB29" s="48">
        <v>0</v>
      </c>
      <c r="AC29" s="48"/>
      <c r="AD29" s="49">
        <v>0</v>
      </c>
      <c r="AE29" s="83"/>
    </row>
    <row r="30" spans="1:31" s="6" customFormat="1" ht="13.5" hidden="1" thickBot="1">
      <c r="A30" s="51"/>
      <c r="B30" s="52"/>
      <c r="C30" s="52"/>
      <c r="D30" s="52"/>
      <c r="E30" s="52"/>
      <c r="F30" s="52"/>
      <c r="G30" s="52"/>
      <c r="H30" s="52"/>
      <c r="I30" s="52"/>
      <c r="J30" s="52" t="s">
        <v>11</v>
      </c>
      <c r="K30" s="52"/>
      <c r="L30" s="53">
        <f aca="true" t="shared" si="9" ref="L30:AD30">SUM(L29)</f>
        <v>86000</v>
      </c>
      <c r="M30" s="53">
        <f t="shared" si="9"/>
        <v>0</v>
      </c>
      <c r="N30" s="54">
        <f t="shared" si="9"/>
        <v>86000</v>
      </c>
      <c r="O30" s="54">
        <f t="shared" si="9"/>
        <v>86000</v>
      </c>
      <c r="P30" s="54">
        <f t="shared" si="9"/>
        <v>2860</v>
      </c>
      <c r="Q30" s="54">
        <f t="shared" si="9"/>
        <v>2860</v>
      </c>
      <c r="R30" s="54">
        <f t="shared" si="9"/>
        <v>4440</v>
      </c>
      <c r="S30" s="54">
        <f t="shared" si="9"/>
        <v>0</v>
      </c>
      <c r="T30" s="54">
        <f t="shared" si="9"/>
        <v>0</v>
      </c>
      <c r="U30" s="54">
        <f t="shared" si="9"/>
        <v>0</v>
      </c>
      <c r="V30" s="54">
        <f t="shared" si="9"/>
        <v>0</v>
      </c>
      <c r="W30" s="54">
        <f t="shared" si="9"/>
        <v>0</v>
      </c>
      <c r="X30" s="54">
        <f t="shared" si="9"/>
        <v>0</v>
      </c>
      <c r="Y30" s="54">
        <f t="shared" si="9"/>
        <v>0</v>
      </c>
      <c r="Z30" s="54">
        <f t="shared" si="9"/>
        <v>0</v>
      </c>
      <c r="AA30" s="54">
        <f t="shared" si="9"/>
        <v>0</v>
      </c>
      <c r="AB30" s="54">
        <f t="shared" si="9"/>
        <v>0</v>
      </c>
      <c r="AC30" s="54">
        <f t="shared" si="9"/>
        <v>0</v>
      </c>
      <c r="AD30" s="54">
        <f t="shared" si="9"/>
        <v>0</v>
      </c>
      <c r="AE30" s="55"/>
    </row>
    <row r="31" spans="1:31" s="6" customFormat="1" ht="13.5" thickBot="1">
      <c r="A31" s="56"/>
      <c r="B31" s="57"/>
      <c r="C31" s="57"/>
      <c r="D31" s="57"/>
      <c r="E31" s="57"/>
      <c r="F31" s="57"/>
      <c r="G31" s="57"/>
      <c r="H31" s="57"/>
      <c r="I31" s="57"/>
      <c r="J31" s="57" t="s">
        <v>81</v>
      </c>
      <c r="K31" s="57"/>
      <c r="L31" s="58">
        <f aca="true" t="shared" si="10" ref="L31:AD31">SUM(L26,L28,L30)</f>
        <v>6038000</v>
      </c>
      <c r="M31" s="58">
        <f t="shared" si="10"/>
        <v>150000</v>
      </c>
      <c r="N31" s="59">
        <f t="shared" si="10"/>
        <v>5508000</v>
      </c>
      <c r="O31" s="59">
        <f t="shared" si="10"/>
        <v>4995000</v>
      </c>
      <c r="P31" s="59">
        <f t="shared" si="10"/>
        <v>227440</v>
      </c>
      <c r="Q31" s="59">
        <f t="shared" si="10"/>
        <v>214660</v>
      </c>
      <c r="R31" s="59">
        <f t="shared" si="10"/>
        <v>180540</v>
      </c>
      <c r="S31" s="59">
        <f t="shared" si="10"/>
        <v>189900</v>
      </c>
      <c r="T31" s="59">
        <f t="shared" si="10"/>
        <v>193700</v>
      </c>
      <c r="U31" s="59">
        <f t="shared" si="10"/>
        <v>190600</v>
      </c>
      <c r="V31" s="59">
        <f t="shared" si="10"/>
        <v>190600</v>
      </c>
      <c r="W31" s="59">
        <f t="shared" si="10"/>
        <v>190500</v>
      </c>
      <c r="X31" s="59">
        <f t="shared" si="10"/>
        <v>340500</v>
      </c>
      <c r="Y31" s="59">
        <f t="shared" si="10"/>
        <v>990500</v>
      </c>
      <c r="Z31" s="59">
        <f t="shared" si="10"/>
        <v>417500</v>
      </c>
      <c r="AA31" s="59">
        <f t="shared" si="10"/>
        <v>191500</v>
      </c>
      <c r="AB31" s="59">
        <f t="shared" si="10"/>
        <v>271500</v>
      </c>
      <c r="AC31" s="59">
        <f t="shared" si="10"/>
        <v>0</v>
      </c>
      <c r="AD31" s="59">
        <f t="shared" si="10"/>
        <v>271500</v>
      </c>
      <c r="AE31" s="60"/>
    </row>
    <row r="32" spans="1:31" s="6" customFormat="1" ht="12.75">
      <c r="A32" s="40"/>
      <c r="B32" s="40"/>
      <c r="C32" s="40"/>
      <c r="D32" s="40"/>
      <c r="E32" s="40"/>
      <c r="F32" s="40"/>
      <c r="G32" s="40"/>
      <c r="H32" s="40"/>
      <c r="I32" s="40"/>
      <c r="J32" s="40" t="s">
        <v>39</v>
      </c>
      <c r="K32" s="40"/>
      <c r="L32" s="61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3"/>
    </row>
    <row r="33" spans="1:31" ht="12.75">
      <c r="A33" s="37">
        <f>A29+1</f>
        <v>18</v>
      </c>
      <c r="B33" s="64" t="s">
        <v>118</v>
      </c>
      <c r="C33" s="37">
        <v>221004</v>
      </c>
      <c r="D33" s="37" t="s">
        <v>22</v>
      </c>
      <c r="E33" s="37"/>
      <c r="F33" s="37"/>
      <c r="G33" s="37"/>
      <c r="H33" s="37">
        <v>1</v>
      </c>
      <c r="I33" s="37">
        <v>41</v>
      </c>
      <c r="J33" s="37" t="s">
        <v>5</v>
      </c>
      <c r="K33" s="37" t="s">
        <v>3</v>
      </c>
      <c r="L33" s="65">
        <v>15000</v>
      </c>
      <c r="M33" s="44">
        <v>0</v>
      </c>
      <c r="N33" s="65">
        <v>20000</v>
      </c>
      <c r="O33" s="65">
        <v>15000</v>
      </c>
      <c r="P33" s="65">
        <v>500</v>
      </c>
      <c r="Q33" s="65">
        <v>500</v>
      </c>
      <c r="R33" s="65">
        <v>500</v>
      </c>
      <c r="S33" s="65">
        <v>2500</v>
      </c>
      <c r="T33" s="49">
        <v>2600</v>
      </c>
      <c r="U33" s="65">
        <v>2600</v>
      </c>
      <c r="V33" s="49">
        <v>2600</v>
      </c>
      <c r="W33" s="49">
        <v>2800</v>
      </c>
      <c r="X33" s="49">
        <v>2800</v>
      </c>
      <c r="Y33" s="49">
        <v>2800</v>
      </c>
      <c r="Z33" s="49">
        <v>2800</v>
      </c>
      <c r="AA33" s="49">
        <v>2800</v>
      </c>
      <c r="AB33" s="49">
        <v>2800</v>
      </c>
      <c r="AC33" s="49"/>
      <c r="AD33" s="49">
        <f>AB33+AC33</f>
        <v>2800</v>
      </c>
      <c r="AE33" s="69"/>
    </row>
    <row r="34" spans="1:31" ht="12.75">
      <c r="A34" s="67">
        <f aca="true" t="shared" si="11" ref="A34:A41">A33+1</f>
        <v>19</v>
      </c>
      <c r="B34" s="64" t="s">
        <v>118</v>
      </c>
      <c r="C34" s="67">
        <v>221004</v>
      </c>
      <c r="D34" s="67" t="s">
        <v>22</v>
      </c>
      <c r="E34" s="67"/>
      <c r="F34" s="67"/>
      <c r="G34" s="67"/>
      <c r="H34" s="67">
        <v>2</v>
      </c>
      <c r="I34" s="37">
        <v>41</v>
      </c>
      <c r="J34" s="67" t="s">
        <v>6</v>
      </c>
      <c r="K34" s="67" t="s">
        <v>3</v>
      </c>
      <c r="L34" s="49">
        <v>12000</v>
      </c>
      <c r="M34" s="44">
        <v>0</v>
      </c>
      <c r="N34" s="49">
        <v>15000</v>
      </c>
      <c r="O34" s="49">
        <v>15000</v>
      </c>
      <c r="P34" s="65">
        <v>570</v>
      </c>
      <c r="Q34" s="65">
        <v>550</v>
      </c>
      <c r="R34" s="65">
        <v>550</v>
      </c>
      <c r="S34" s="65">
        <v>550</v>
      </c>
      <c r="T34" s="49">
        <v>600</v>
      </c>
      <c r="U34" s="65">
        <v>600</v>
      </c>
      <c r="V34" s="49">
        <v>600</v>
      </c>
      <c r="W34" s="49">
        <v>700</v>
      </c>
      <c r="X34" s="49">
        <v>700</v>
      </c>
      <c r="Y34" s="49">
        <v>700</v>
      </c>
      <c r="Z34" s="49">
        <v>700</v>
      </c>
      <c r="AA34" s="49">
        <v>700</v>
      </c>
      <c r="AB34" s="49">
        <v>700</v>
      </c>
      <c r="AC34" s="49"/>
      <c r="AD34" s="49">
        <f>AB34+AC34</f>
        <v>700</v>
      </c>
      <c r="AE34" s="69"/>
    </row>
    <row r="35" spans="1:31" ht="180">
      <c r="A35" s="67">
        <f t="shared" si="11"/>
        <v>20</v>
      </c>
      <c r="B35" s="64" t="s">
        <v>118</v>
      </c>
      <c r="C35" s="67">
        <v>221004</v>
      </c>
      <c r="D35" s="67" t="s">
        <v>22</v>
      </c>
      <c r="E35" s="67"/>
      <c r="F35" s="67"/>
      <c r="G35" s="67"/>
      <c r="H35" s="67">
        <v>3</v>
      </c>
      <c r="I35" s="37">
        <v>41</v>
      </c>
      <c r="J35" s="67" t="s">
        <v>229</v>
      </c>
      <c r="K35" s="67" t="s">
        <v>3</v>
      </c>
      <c r="L35" s="49">
        <v>120000</v>
      </c>
      <c r="M35" s="44">
        <v>0</v>
      </c>
      <c r="N35" s="49">
        <v>120000</v>
      </c>
      <c r="O35" s="49">
        <v>115000</v>
      </c>
      <c r="P35" s="65">
        <v>4070</v>
      </c>
      <c r="Q35" s="65">
        <v>19430</v>
      </c>
      <c r="R35" s="65">
        <v>6000</v>
      </c>
      <c r="S35" s="65">
        <v>10300</v>
      </c>
      <c r="T35" s="49">
        <v>10500</v>
      </c>
      <c r="U35" s="65">
        <v>15600</v>
      </c>
      <c r="V35" s="49">
        <v>15900</v>
      </c>
      <c r="W35" s="49">
        <v>15900</v>
      </c>
      <c r="X35" s="49">
        <v>15900</v>
      </c>
      <c r="Y35" s="49">
        <v>15900</v>
      </c>
      <c r="Z35" s="49">
        <v>366750</v>
      </c>
      <c r="AA35" s="49">
        <v>366750</v>
      </c>
      <c r="AB35" s="49">
        <v>15100</v>
      </c>
      <c r="AC35" s="49"/>
      <c r="AD35" s="49">
        <f>AB35+AC35</f>
        <v>15100</v>
      </c>
      <c r="AE35" s="69" t="s">
        <v>218</v>
      </c>
    </row>
    <row r="36" spans="1:31" ht="33.75">
      <c r="A36" s="84" t="s">
        <v>219</v>
      </c>
      <c r="B36" s="64" t="s">
        <v>118</v>
      </c>
      <c r="C36" s="67">
        <v>221004</v>
      </c>
      <c r="D36" s="67" t="s">
        <v>22</v>
      </c>
      <c r="E36" s="67"/>
      <c r="F36" s="67"/>
      <c r="G36" s="67"/>
      <c r="H36" s="67">
        <v>8</v>
      </c>
      <c r="I36" s="37">
        <v>41</v>
      </c>
      <c r="J36" s="67" t="s">
        <v>220</v>
      </c>
      <c r="K36" s="67"/>
      <c r="L36" s="49"/>
      <c r="M36" s="44"/>
      <c r="N36" s="49"/>
      <c r="O36" s="49"/>
      <c r="P36" s="65"/>
      <c r="Q36" s="65"/>
      <c r="R36" s="65"/>
      <c r="S36" s="65"/>
      <c r="T36" s="49"/>
      <c r="U36" s="65"/>
      <c r="V36" s="65"/>
      <c r="W36" s="65"/>
      <c r="X36" s="65"/>
      <c r="Y36" s="65"/>
      <c r="Z36" s="65">
        <v>0</v>
      </c>
      <c r="AA36" s="65">
        <v>0</v>
      </c>
      <c r="AB36" s="65">
        <v>0</v>
      </c>
      <c r="AC36" s="65"/>
      <c r="AD36" s="49">
        <f>AB36+AC36</f>
        <v>0</v>
      </c>
      <c r="AE36" s="69" t="s">
        <v>228</v>
      </c>
    </row>
    <row r="37" spans="1:31" ht="12.75" customHeight="1" hidden="1">
      <c r="A37" s="67">
        <f>A35+1</f>
        <v>21</v>
      </c>
      <c r="B37" s="67" t="s">
        <v>1</v>
      </c>
      <c r="C37" s="67">
        <v>221004</v>
      </c>
      <c r="D37" s="67" t="s">
        <v>22</v>
      </c>
      <c r="E37" s="67"/>
      <c r="F37" s="67"/>
      <c r="G37" s="67"/>
      <c r="H37" s="67">
        <v>4</v>
      </c>
      <c r="I37" s="37">
        <v>41</v>
      </c>
      <c r="J37" s="67" t="s">
        <v>7</v>
      </c>
      <c r="K37" s="67" t="s">
        <v>3</v>
      </c>
      <c r="L37" s="49">
        <v>0</v>
      </c>
      <c r="M37" s="44">
        <v>0</v>
      </c>
      <c r="N37" s="49">
        <v>0</v>
      </c>
      <c r="O37" s="49">
        <v>0</v>
      </c>
      <c r="P37" s="65">
        <v>0</v>
      </c>
      <c r="Q37" s="65">
        <v>0</v>
      </c>
      <c r="R37" s="65">
        <v>0</v>
      </c>
      <c r="S37" s="65">
        <v>0</v>
      </c>
      <c r="T37" s="49"/>
      <c r="U37" s="65"/>
      <c r="V37" s="65"/>
      <c r="W37" s="65"/>
      <c r="X37" s="65"/>
      <c r="Y37" s="65"/>
      <c r="Z37" s="65"/>
      <c r="AA37" s="65"/>
      <c r="AB37" s="65"/>
      <c r="AC37" s="65"/>
      <c r="AD37" s="85"/>
      <c r="AE37" s="69"/>
    </row>
    <row r="38" spans="1:31" ht="12.75" customHeight="1" hidden="1">
      <c r="A38" s="67">
        <f t="shared" si="11"/>
        <v>22</v>
      </c>
      <c r="B38" s="67" t="s">
        <v>1</v>
      </c>
      <c r="C38" s="67">
        <v>221004</v>
      </c>
      <c r="D38" s="67" t="s">
        <v>22</v>
      </c>
      <c r="E38" s="67"/>
      <c r="F38" s="67"/>
      <c r="G38" s="67" t="s">
        <v>2</v>
      </c>
      <c r="H38" s="67">
        <v>5</v>
      </c>
      <c r="I38" s="37">
        <v>41</v>
      </c>
      <c r="J38" s="67" t="s">
        <v>23</v>
      </c>
      <c r="K38" s="67" t="s">
        <v>3</v>
      </c>
      <c r="L38" s="49">
        <v>0</v>
      </c>
      <c r="M38" s="44">
        <v>0</v>
      </c>
      <c r="N38" s="49">
        <v>0</v>
      </c>
      <c r="O38" s="49">
        <v>0</v>
      </c>
      <c r="P38" s="65">
        <v>0</v>
      </c>
      <c r="Q38" s="65">
        <v>0</v>
      </c>
      <c r="R38" s="65">
        <v>0</v>
      </c>
      <c r="S38" s="65">
        <v>0</v>
      </c>
      <c r="T38" s="49"/>
      <c r="U38" s="65"/>
      <c r="V38" s="65"/>
      <c r="W38" s="65"/>
      <c r="X38" s="65"/>
      <c r="Y38" s="65"/>
      <c r="Z38" s="65"/>
      <c r="AA38" s="65"/>
      <c r="AB38" s="65"/>
      <c r="AC38" s="65"/>
      <c r="AD38" s="85"/>
      <c r="AE38" s="69"/>
    </row>
    <row r="39" spans="1:31" ht="45">
      <c r="A39" s="86">
        <f t="shared" si="11"/>
        <v>23</v>
      </c>
      <c r="B39" s="64" t="s">
        <v>118</v>
      </c>
      <c r="C39" s="86">
        <v>221004</v>
      </c>
      <c r="D39" s="86" t="s">
        <v>22</v>
      </c>
      <c r="E39" s="86"/>
      <c r="F39" s="86"/>
      <c r="G39" s="86"/>
      <c r="H39" s="67">
        <v>6</v>
      </c>
      <c r="I39" s="37">
        <v>41</v>
      </c>
      <c r="J39" s="87" t="s">
        <v>204</v>
      </c>
      <c r="K39" s="86" t="s">
        <v>3</v>
      </c>
      <c r="L39" s="88">
        <v>74000</v>
      </c>
      <c r="M39" s="44">
        <v>0</v>
      </c>
      <c r="N39" s="88">
        <v>74000</v>
      </c>
      <c r="O39" s="88">
        <v>80000</v>
      </c>
      <c r="P39" s="49">
        <v>2330</v>
      </c>
      <c r="Q39" s="49">
        <v>2380</v>
      </c>
      <c r="R39" s="65">
        <v>2380</v>
      </c>
      <c r="S39" s="65">
        <v>2380</v>
      </c>
      <c r="T39" s="49">
        <v>2800</v>
      </c>
      <c r="U39" s="65">
        <v>2800</v>
      </c>
      <c r="V39" s="49">
        <v>2800</v>
      </c>
      <c r="W39" s="49">
        <v>3700</v>
      </c>
      <c r="X39" s="49">
        <v>3700</v>
      </c>
      <c r="Y39" s="49">
        <v>3700</v>
      </c>
      <c r="Z39" s="49">
        <v>3700</v>
      </c>
      <c r="AA39" s="49">
        <v>3700</v>
      </c>
      <c r="AB39" s="49">
        <v>3700</v>
      </c>
      <c r="AC39" s="49"/>
      <c r="AD39" s="49">
        <f>AB39+AC39</f>
        <v>3700</v>
      </c>
      <c r="AE39" s="69" t="s">
        <v>240</v>
      </c>
    </row>
    <row r="40" spans="1:31" ht="13.5" thickBot="1">
      <c r="A40" s="86">
        <f t="shared" si="11"/>
        <v>24</v>
      </c>
      <c r="B40" s="64" t="s">
        <v>118</v>
      </c>
      <c r="C40" s="67">
        <v>221004</v>
      </c>
      <c r="D40" s="67" t="s">
        <v>22</v>
      </c>
      <c r="E40" s="67"/>
      <c r="F40" s="67"/>
      <c r="G40" s="67"/>
      <c r="H40" s="37">
        <v>7</v>
      </c>
      <c r="I40" s="37">
        <v>41</v>
      </c>
      <c r="J40" s="67" t="s">
        <v>8</v>
      </c>
      <c r="K40" s="67" t="s">
        <v>3</v>
      </c>
      <c r="L40" s="88">
        <v>100000</v>
      </c>
      <c r="M40" s="44">
        <v>0</v>
      </c>
      <c r="N40" s="88">
        <v>100000</v>
      </c>
      <c r="O40" s="88">
        <v>250000</v>
      </c>
      <c r="P40" s="48">
        <v>9960</v>
      </c>
      <c r="Q40" s="48">
        <v>5000</v>
      </c>
      <c r="R40" s="65">
        <v>5000</v>
      </c>
      <c r="S40" s="65">
        <v>5000</v>
      </c>
      <c r="T40" s="49">
        <v>14600</v>
      </c>
      <c r="U40" s="65">
        <v>9000</v>
      </c>
      <c r="V40" s="49">
        <v>4000</v>
      </c>
      <c r="W40" s="49">
        <v>4000</v>
      </c>
      <c r="X40" s="49">
        <v>5000</v>
      </c>
      <c r="Y40" s="49">
        <v>5000</v>
      </c>
      <c r="Z40" s="49">
        <v>5000</v>
      </c>
      <c r="AA40" s="49">
        <v>5000</v>
      </c>
      <c r="AB40" s="49">
        <v>5000</v>
      </c>
      <c r="AC40" s="49"/>
      <c r="AD40" s="49">
        <f>AB40+AC40</f>
        <v>5000</v>
      </c>
      <c r="AE40" s="69"/>
    </row>
    <row r="41" spans="1:31" ht="13.5" hidden="1" thickBot="1">
      <c r="A41" s="86">
        <f t="shared" si="11"/>
        <v>25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9"/>
      <c r="M41" s="89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7"/>
    </row>
    <row r="42" spans="1:31" s="6" customFormat="1" ht="13.5" hidden="1" thickBot="1">
      <c r="A42" s="51"/>
      <c r="B42" s="52"/>
      <c r="C42" s="52"/>
      <c r="D42" s="52"/>
      <c r="E42" s="52"/>
      <c r="F42" s="52"/>
      <c r="G42" s="52"/>
      <c r="H42" s="90"/>
      <c r="I42" s="17"/>
      <c r="J42" s="91" t="s">
        <v>11</v>
      </c>
      <c r="K42" s="52"/>
      <c r="L42" s="53">
        <f aca="true" t="shared" si="12" ref="L42:AD42">SUM(L33:L41)</f>
        <v>321000</v>
      </c>
      <c r="M42" s="53">
        <f t="shared" si="12"/>
        <v>0</v>
      </c>
      <c r="N42" s="54">
        <f t="shared" si="12"/>
        <v>329000</v>
      </c>
      <c r="O42" s="54">
        <f t="shared" si="12"/>
        <v>475000</v>
      </c>
      <c r="P42" s="54">
        <f t="shared" si="12"/>
        <v>17430</v>
      </c>
      <c r="Q42" s="54">
        <f t="shared" si="12"/>
        <v>27860</v>
      </c>
      <c r="R42" s="54">
        <f t="shared" si="12"/>
        <v>14430</v>
      </c>
      <c r="S42" s="54">
        <f t="shared" si="12"/>
        <v>20730</v>
      </c>
      <c r="T42" s="54">
        <f t="shared" si="12"/>
        <v>31100</v>
      </c>
      <c r="U42" s="54">
        <f t="shared" si="12"/>
        <v>30600</v>
      </c>
      <c r="V42" s="54">
        <f t="shared" si="12"/>
        <v>25900</v>
      </c>
      <c r="W42" s="54">
        <f t="shared" si="12"/>
        <v>27100</v>
      </c>
      <c r="X42" s="54">
        <f t="shared" si="12"/>
        <v>28100</v>
      </c>
      <c r="Y42" s="54">
        <f t="shared" si="12"/>
        <v>28100</v>
      </c>
      <c r="Z42" s="54">
        <f t="shared" si="12"/>
        <v>378950</v>
      </c>
      <c r="AA42" s="54">
        <f t="shared" si="12"/>
        <v>378950</v>
      </c>
      <c r="AB42" s="54">
        <f t="shared" si="12"/>
        <v>27300</v>
      </c>
      <c r="AC42" s="54">
        <f t="shared" si="12"/>
        <v>0</v>
      </c>
      <c r="AD42" s="54">
        <f t="shared" si="12"/>
        <v>27300</v>
      </c>
      <c r="AE42" s="55"/>
    </row>
    <row r="43" spans="1:31" s="6" customFormat="1" ht="13.5" thickBot="1">
      <c r="A43" s="56"/>
      <c r="B43" s="57"/>
      <c r="C43" s="57"/>
      <c r="D43" s="57"/>
      <c r="E43" s="57"/>
      <c r="F43" s="57"/>
      <c r="G43" s="57"/>
      <c r="H43" s="57"/>
      <c r="I43" s="29"/>
      <c r="J43" s="57" t="s">
        <v>40</v>
      </c>
      <c r="K43" s="57"/>
      <c r="L43" s="58">
        <f aca="true" t="shared" si="13" ref="L43:AD43">L42</f>
        <v>321000</v>
      </c>
      <c r="M43" s="58">
        <f t="shared" si="13"/>
        <v>0</v>
      </c>
      <c r="N43" s="59">
        <f t="shared" si="13"/>
        <v>329000</v>
      </c>
      <c r="O43" s="59">
        <f t="shared" si="13"/>
        <v>475000</v>
      </c>
      <c r="P43" s="59">
        <f t="shared" si="13"/>
        <v>17430</v>
      </c>
      <c r="Q43" s="59">
        <f t="shared" si="13"/>
        <v>27860</v>
      </c>
      <c r="R43" s="59">
        <f t="shared" si="13"/>
        <v>14430</v>
      </c>
      <c r="S43" s="59">
        <f t="shared" si="13"/>
        <v>20730</v>
      </c>
      <c r="T43" s="59">
        <f t="shared" si="13"/>
        <v>31100</v>
      </c>
      <c r="U43" s="59">
        <f t="shared" si="13"/>
        <v>30600</v>
      </c>
      <c r="V43" s="59">
        <f t="shared" si="13"/>
        <v>25900</v>
      </c>
      <c r="W43" s="59">
        <f t="shared" si="13"/>
        <v>27100</v>
      </c>
      <c r="X43" s="59">
        <f t="shared" si="13"/>
        <v>28100</v>
      </c>
      <c r="Y43" s="59">
        <f t="shared" si="13"/>
        <v>28100</v>
      </c>
      <c r="Z43" s="59">
        <f t="shared" si="13"/>
        <v>378950</v>
      </c>
      <c r="AA43" s="59">
        <f t="shared" si="13"/>
        <v>378950</v>
      </c>
      <c r="AB43" s="59">
        <f t="shared" si="13"/>
        <v>27300</v>
      </c>
      <c r="AC43" s="59">
        <f t="shared" si="13"/>
        <v>0</v>
      </c>
      <c r="AD43" s="59">
        <f t="shared" si="13"/>
        <v>27300</v>
      </c>
      <c r="AE43" s="60"/>
    </row>
    <row r="44" spans="1:31" s="6" customFormat="1" ht="12.75">
      <c r="A44" s="40"/>
      <c r="B44" s="40"/>
      <c r="C44" s="40"/>
      <c r="D44" s="40"/>
      <c r="E44" s="40"/>
      <c r="F44" s="40"/>
      <c r="G44" s="40"/>
      <c r="H44" s="40"/>
      <c r="I44" s="37"/>
      <c r="J44" s="40" t="s">
        <v>41</v>
      </c>
      <c r="K44" s="40"/>
      <c r="L44" s="61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3"/>
    </row>
    <row r="45" spans="1:31" s="6" customFormat="1" ht="12.75">
      <c r="A45" s="92">
        <f>A41+1</f>
        <v>26</v>
      </c>
      <c r="B45" s="64" t="s">
        <v>118</v>
      </c>
      <c r="C45" s="45">
        <v>222003</v>
      </c>
      <c r="D45" s="45" t="s">
        <v>22</v>
      </c>
      <c r="E45" s="45"/>
      <c r="F45" s="45"/>
      <c r="G45" s="45"/>
      <c r="H45" s="37"/>
      <c r="I45" s="37">
        <v>41</v>
      </c>
      <c r="J45" s="92" t="s">
        <v>32</v>
      </c>
      <c r="K45" s="45"/>
      <c r="L45" s="48">
        <v>6000</v>
      </c>
      <c r="M45" s="71">
        <v>0</v>
      </c>
      <c r="N45" s="48">
        <v>7000</v>
      </c>
      <c r="O45" s="48">
        <v>3000</v>
      </c>
      <c r="P45" s="48">
        <v>170</v>
      </c>
      <c r="Q45" s="48">
        <v>200</v>
      </c>
      <c r="R45" s="49">
        <v>700</v>
      </c>
      <c r="S45" s="49">
        <v>700</v>
      </c>
      <c r="T45" s="49">
        <v>800</v>
      </c>
      <c r="U45" s="65">
        <v>800</v>
      </c>
      <c r="V45" s="49">
        <v>800</v>
      </c>
      <c r="W45" s="49">
        <v>800</v>
      </c>
      <c r="X45" s="49">
        <v>800</v>
      </c>
      <c r="Y45" s="49">
        <v>800</v>
      </c>
      <c r="Z45" s="49">
        <v>800</v>
      </c>
      <c r="AA45" s="49">
        <v>800</v>
      </c>
      <c r="AB45" s="49">
        <v>800</v>
      </c>
      <c r="AC45" s="49"/>
      <c r="AD45" s="49">
        <f aca="true" t="shared" si="14" ref="AD45:AD55">AB45+AC45</f>
        <v>800</v>
      </c>
      <c r="AE45" s="69"/>
    </row>
    <row r="46" spans="1:31" ht="12.75">
      <c r="A46" s="67">
        <f>A45+1</f>
        <v>27</v>
      </c>
      <c r="B46" s="64" t="s">
        <v>118</v>
      </c>
      <c r="C46" s="67">
        <v>223001</v>
      </c>
      <c r="D46" s="67" t="s">
        <v>22</v>
      </c>
      <c r="E46" s="67"/>
      <c r="F46" s="67"/>
      <c r="G46" s="67" t="s">
        <v>2</v>
      </c>
      <c r="H46" s="67">
        <v>1</v>
      </c>
      <c r="I46" s="37">
        <v>41</v>
      </c>
      <c r="J46" s="67" t="s">
        <v>84</v>
      </c>
      <c r="K46" s="67" t="s">
        <v>3</v>
      </c>
      <c r="L46" s="49">
        <v>5000</v>
      </c>
      <c r="M46" s="71">
        <v>0</v>
      </c>
      <c r="N46" s="49">
        <v>8000</v>
      </c>
      <c r="O46" s="49">
        <v>4000</v>
      </c>
      <c r="P46" s="49">
        <v>220</v>
      </c>
      <c r="Q46" s="49">
        <v>200</v>
      </c>
      <c r="R46" s="49">
        <v>300</v>
      </c>
      <c r="S46" s="49">
        <v>350</v>
      </c>
      <c r="T46" s="49">
        <v>500</v>
      </c>
      <c r="U46" s="65">
        <v>500</v>
      </c>
      <c r="V46" s="49">
        <v>600</v>
      </c>
      <c r="W46" s="49">
        <v>600</v>
      </c>
      <c r="X46" s="49">
        <v>700</v>
      </c>
      <c r="Y46" s="49">
        <v>700</v>
      </c>
      <c r="Z46" s="49">
        <v>600</v>
      </c>
      <c r="AA46" s="49">
        <v>500</v>
      </c>
      <c r="AB46" s="49">
        <v>500</v>
      </c>
      <c r="AC46" s="49"/>
      <c r="AD46" s="49">
        <f t="shared" si="14"/>
        <v>500</v>
      </c>
      <c r="AE46" s="69"/>
    </row>
    <row r="47" spans="1:31" ht="12.75">
      <c r="A47" s="67">
        <f aca="true" t="shared" si="15" ref="A47:A57">A46+1</f>
        <v>28</v>
      </c>
      <c r="B47" s="64" t="s">
        <v>118</v>
      </c>
      <c r="C47" s="67">
        <v>223001</v>
      </c>
      <c r="D47" s="67" t="s">
        <v>22</v>
      </c>
      <c r="E47" s="67"/>
      <c r="F47" s="67"/>
      <c r="G47" s="67"/>
      <c r="H47" s="67">
        <v>2</v>
      </c>
      <c r="I47" s="37">
        <v>41</v>
      </c>
      <c r="J47" s="67" t="s">
        <v>128</v>
      </c>
      <c r="K47" s="67"/>
      <c r="L47" s="49">
        <v>10000</v>
      </c>
      <c r="M47" s="71">
        <v>0</v>
      </c>
      <c r="N47" s="49">
        <v>10000</v>
      </c>
      <c r="O47" s="49">
        <v>10000</v>
      </c>
      <c r="P47" s="49">
        <v>1210</v>
      </c>
      <c r="Q47" s="49">
        <v>1210</v>
      </c>
      <c r="R47" s="49">
        <v>1210</v>
      </c>
      <c r="S47" s="49">
        <v>1210</v>
      </c>
      <c r="T47" s="49">
        <v>1210</v>
      </c>
      <c r="U47" s="65">
        <v>1210</v>
      </c>
      <c r="V47" s="49">
        <v>1210</v>
      </c>
      <c r="W47" s="49">
        <v>1100</v>
      </c>
      <c r="X47" s="49">
        <v>1000</v>
      </c>
      <c r="Y47" s="49">
        <v>800</v>
      </c>
      <c r="Z47" s="49">
        <v>800</v>
      </c>
      <c r="AA47" s="49">
        <v>800</v>
      </c>
      <c r="AB47" s="49">
        <v>800</v>
      </c>
      <c r="AC47" s="49"/>
      <c r="AD47" s="49">
        <f t="shared" si="14"/>
        <v>800</v>
      </c>
      <c r="AE47" s="69" t="s">
        <v>175</v>
      </c>
    </row>
    <row r="48" spans="1:31" ht="22.5">
      <c r="A48" s="67">
        <f t="shared" si="15"/>
        <v>29</v>
      </c>
      <c r="B48" s="64" t="s">
        <v>118</v>
      </c>
      <c r="C48" s="67">
        <v>223001</v>
      </c>
      <c r="D48" s="67" t="s">
        <v>22</v>
      </c>
      <c r="E48" s="67"/>
      <c r="F48" s="67"/>
      <c r="G48" s="67"/>
      <c r="H48" s="67">
        <v>3</v>
      </c>
      <c r="I48" s="37">
        <v>41</v>
      </c>
      <c r="J48" s="93" t="s">
        <v>205</v>
      </c>
      <c r="K48" s="67" t="s">
        <v>3</v>
      </c>
      <c r="L48" s="49">
        <v>4000</v>
      </c>
      <c r="M48" s="71">
        <v>0</v>
      </c>
      <c r="N48" s="49">
        <v>5000</v>
      </c>
      <c r="O48" s="49">
        <v>5000</v>
      </c>
      <c r="P48" s="49">
        <v>170</v>
      </c>
      <c r="Q48" s="49">
        <v>170</v>
      </c>
      <c r="R48" s="49">
        <v>170</v>
      </c>
      <c r="S48" s="49">
        <v>170</v>
      </c>
      <c r="T48" s="49">
        <v>170</v>
      </c>
      <c r="U48" s="65">
        <v>170</v>
      </c>
      <c r="V48" s="49">
        <v>170</v>
      </c>
      <c r="W48" s="49">
        <v>170</v>
      </c>
      <c r="X48" s="49">
        <v>170</v>
      </c>
      <c r="Y48" s="49">
        <v>170</v>
      </c>
      <c r="Z48" s="49">
        <v>920</v>
      </c>
      <c r="AA48" s="49">
        <v>980</v>
      </c>
      <c r="AB48" s="49">
        <v>1100</v>
      </c>
      <c r="AC48" s="49"/>
      <c r="AD48" s="49">
        <f t="shared" si="14"/>
        <v>1100</v>
      </c>
      <c r="AE48" s="69"/>
    </row>
    <row r="49" spans="1:31" ht="12.75">
      <c r="A49" s="67">
        <f t="shared" si="15"/>
        <v>30</v>
      </c>
      <c r="B49" s="64" t="s">
        <v>118</v>
      </c>
      <c r="C49" s="67">
        <v>223001</v>
      </c>
      <c r="D49" s="67" t="s">
        <v>22</v>
      </c>
      <c r="E49" s="67"/>
      <c r="F49" s="67"/>
      <c r="G49" s="67" t="s">
        <v>2</v>
      </c>
      <c r="H49" s="67">
        <v>4</v>
      </c>
      <c r="I49" s="37">
        <v>41</v>
      </c>
      <c r="J49" s="67" t="s">
        <v>85</v>
      </c>
      <c r="K49" s="67" t="s">
        <v>3</v>
      </c>
      <c r="L49" s="49">
        <v>1000</v>
      </c>
      <c r="M49" s="71">
        <v>0</v>
      </c>
      <c r="N49" s="49">
        <v>1000</v>
      </c>
      <c r="O49" s="49">
        <v>1000</v>
      </c>
      <c r="P49" s="49">
        <v>30</v>
      </c>
      <c r="Q49" s="49">
        <v>30</v>
      </c>
      <c r="R49" s="49">
        <v>30</v>
      </c>
      <c r="S49" s="49">
        <v>30</v>
      </c>
      <c r="T49" s="49">
        <v>30</v>
      </c>
      <c r="U49" s="65">
        <v>30</v>
      </c>
      <c r="V49" s="49">
        <v>30</v>
      </c>
      <c r="W49" s="49">
        <v>30</v>
      </c>
      <c r="X49" s="49">
        <v>30</v>
      </c>
      <c r="Y49" s="49">
        <v>30</v>
      </c>
      <c r="Z49" s="49">
        <v>30</v>
      </c>
      <c r="AA49" s="49">
        <v>30</v>
      </c>
      <c r="AB49" s="49">
        <v>30</v>
      </c>
      <c r="AC49" s="49"/>
      <c r="AD49" s="49">
        <f t="shared" si="14"/>
        <v>30</v>
      </c>
      <c r="AE49" s="69"/>
    </row>
    <row r="50" spans="1:31" ht="22.5">
      <c r="A50" s="67">
        <f t="shared" si="15"/>
        <v>31</v>
      </c>
      <c r="B50" s="64" t="s">
        <v>118</v>
      </c>
      <c r="C50" s="67">
        <v>223001</v>
      </c>
      <c r="D50" s="67" t="s">
        <v>22</v>
      </c>
      <c r="E50" s="67"/>
      <c r="F50" s="67"/>
      <c r="G50" s="67" t="s">
        <v>2</v>
      </c>
      <c r="H50" s="67">
        <v>5</v>
      </c>
      <c r="I50" s="37">
        <v>41</v>
      </c>
      <c r="J50" s="67" t="s">
        <v>86</v>
      </c>
      <c r="K50" s="67" t="s">
        <v>3</v>
      </c>
      <c r="L50" s="49">
        <v>3000</v>
      </c>
      <c r="M50" s="71">
        <v>0</v>
      </c>
      <c r="N50" s="49">
        <v>3000</v>
      </c>
      <c r="O50" s="49">
        <v>2000</v>
      </c>
      <c r="P50" s="49">
        <v>70</v>
      </c>
      <c r="Q50" s="49">
        <v>70</v>
      </c>
      <c r="R50" s="49">
        <v>70</v>
      </c>
      <c r="S50" s="49">
        <v>70</v>
      </c>
      <c r="T50" s="49">
        <v>70</v>
      </c>
      <c r="U50" s="65">
        <v>70</v>
      </c>
      <c r="V50" s="49">
        <v>70</v>
      </c>
      <c r="W50" s="49">
        <v>70</v>
      </c>
      <c r="X50" s="49">
        <v>70</v>
      </c>
      <c r="Y50" s="49">
        <v>160</v>
      </c>
      <c r="Z50" s="49">
        <v>160</v>
      </c>
      <c r="AA50" s="49">
        <v>160</v>
      </c>
      <c r="AB50" s="49">
        <v>160</v>
      </c>
      <c r="AC50" s="49"/>
      <c r="AD50" s="49">
        <f t="shared" si="14"/>
        <v>160</v>
      </c>
      <c r="AE50" s="69" t="s">
        <v>183</v>
      </c>
    </row>
    <row r="51" spans="1:43" ht="12.75">
      <c r="A51" s="67">
        <f t="shared" si="15"/>
        <v>32</v>
      </c>
      <c r="B51" s="64" t="s">
        <v>118</v>
      </c>
      <c r="C51" s="94">
        <v>223001</v>
      </c>
      <c r="D51" s="67" t="s">
        <v>22</v>
      </c>
      <c r="E51" s="67"/>
      <c r="F51" s="67"/>
      <c r="G51" s="67"/>
      <c r="H51" s="67">
        <v>6</v>
      </c>
      <c r="I51" s="37">
        <v>41</v>
      </c>
      <c r="J51" s="67" t="s">
        <v>87</v>
      </c>
      <c r="K51" s="67" t="s">
        <v>3</v>
      </c>
      <c r="L51" s="49">
        <v>2320000</v>
      </c>
      <c r="M51" s="71">
        <v>710000</v>
      </c>
      <c r="N51" s="49">
        <v>4277000</v>
      </c>
      <c r="O51" s="49">
        <v>2936000</v>
      </c>
      <c r="P51" s="49">
        <v>97600</v>
      </c>
      <c r="Q51" s="49">
        <v>97750</v>
      </c>
      <c r="R51" s="49">
        <v>98200</v>
      </c>
      <c r="S51" s="49">
        <v>107960</v>
      </c>
      <c r="T51" s="49">
        <v>108960</v>
      </c>
      <c r="U51" s="49">
        <v>108960</v>
      </c>
      <c r="V51" s="49">
        <v>108960</v>
      </c>
      <c r="W51" s="49">
        <v>108960</v>
      </c>
      <c r="X51" s="49">
        <v>108960</v>
      </c>
      <c r="Y51" s="49">
        <v>108960</v>
      </c>
      <c r="Z51" s="49">
        <v>108960</v>
      </c>
      <c r="AA51" s="49">
        <v>108960</v>
      </c>
      <c r="AB51" s="49">
        <v>108960</v>
      </c>
      <c r="AC51" s="49"/>
      <c r="AD51" s="49">
        <f t="shared" si="14"/>
        <v>108960</v>
      </c>
      <c r="AE51" s="66"/>
      <c r="AF51" s="3"/>
      <c r="AG51" s="8"/>
      <c r="AI51" s="9"/>
      <c r="AK51" s="9"/>
      <c r="AM51" s="9"/>
      <c r="AO51" s="9"/>
      <c r="AQ51" s="9"/>
    </row>
    <row r="52" spans="1:35" ht="22.5">
      <c r="A52" s="86">
        <f t="shared" si="15"/>
        <v>33</v>
      </c>
      <c r="B52" s="64" t="s">
        <v>118</v>
      </c>
      <c r="C52" s="95">
        <v>223001</v>
      </c>
      <c r="D52" s="86" t="s">
        <v>22</v>
      </c>
      <c r="E52" s="86"/>
      <c r="F52" s="86"/>
      <c r="G52" s="86" t="s">
        <v>2</v>
      </c>
      <c r="H52" s="86">
        <v>7</v>
      </c>
      <c r="I52" s="37">
        <v>41</v>
      </c>
      <c r="J52" s="86" t="s">
        <v>88</v>
      </c>
      <c r="K52" s="86" t="s">
        <v>3</v>
      </c>
      <c r="L52" s="88">
        <v>740000</v>
      </c>
      <c r="M52" s="71">
        <v>0</v>
      </c>
      <c r="N52" s="88">
        <v>970000</v>
      </c>
      <c r="O52" s="88">
        <v>857000</v>
      </c>
      <c r="P52" s="88">
        <v>29630</v>
      </c>
      <c r="Q52" s="88">
        <v>29850</v>
      </c>
      <c r="R52" s="49">
        <v>30000</v>
      </c>
      <c r="S52" s="49">
        <v>32000</v>
      </c>
      <c r="T52" s="49">
        <v>34000</v>
      </c>
      <c r="U52" s="65">
        <v>34000</v>
      </c>
      <c r="V52" s="49">
        <v>34000</v>
      </c>
      <c r="W52" s="49">
        <v>34000</v>
      </c>
      <c r="X52" s="49">
        <v>34000</v>
      </c>
      <c r="Y52" s="49">
        <v>34000</v>
      </c>
      <c r="Z52" s="49">
        <v>34000</v>
      </c>
      <c r="AA52" s="49">
        <v>34000</v>
      </c>
      <c r="AB52" s="49">
        <v>43000</v>
      </c>
      <c r="AC52" s="49"/>
      <c r="AD52" s="49">
        <f t="shared" si="14"/>
        <v>43000</v>
      </c>
      <c r="AE52" s="69" t="s">
        <v>241</v>
      </c>
      <c r="AF52" s="3"/>
      <c r="AG52" s="8"/>
      <c r="AI52" s="9"/>
    </row>
    <row r="53" spans="1:31" ht="12.75">
      <c r="A53" s="86">
        <f t="shared" si="15"/>
        <v>34</v>
      </c>
      <c r="B53" s="64" t="s">
        <v>118</v>
      </c>
      <c r="C53" s="95">
        <v>223001</v>
      </c>
      <c r="D53" s="86" t="s">
        <v>22</v>
      </c>
      <c r="E53" s="86"/>
      <c r="F53" s="86"/>
      <c r="G53" s="86"/>
      <c r="H53" s="86">
        <v>8</v>
      </c>
      <c r="I53" s="37">
        <v>41</v>
      </c>
      <c r="J53" s="96" t="s">
        <v>89</v>
      </c>
      <c r="K53" s="86" t="s">
        <v>3</v>
      </c>
      <c r="L53" s="88">
        <v>2000</v>
      </c>
      <c r="M53" s="71">
        <v>0</v>
      </c>
      <c r="N53" s="88">
        <v>1000</v>
      </c>
      <c r="O53" s="88">
        <v>1000</v>
      </c>
      <c r="P53" s="88">
        <v>30</v>
      </c>
      <c r="Q53" s="88">
        <v>30</v>
      </c>
      <c r="R53" s="49">
        <v>30</v>
      </c>
      <c r="S53" s="49">
        <v>30</v>
      </c>
      <c r="T53" s="49">
        <v>30</v>
      </c>
      <c r="U53" s="65">
        <v>30</v>
      </c>
      <c r="V53" s="49">
        <v>30</v>
      </c>
      <c r="W53" s="49">
        <v>30</v>
      </c>
      <c r="X53" s="49">
        <v>30</v>
      </c>
      <c r="Y53" s="49">
        <v>30</v>
      </c>
      <c r="Z53" s="49">
        <v>30</v>
      </c>
      <c r="AA53" s="49">
        <v>30</v>
      </c>
      <c r="AB53" s="49">
        <v>30</v>
      </c>
      <c r="AC53" s="49"/>
      <c r="AD53" s="49">
        <f t="shared" si="14"/>
        <v>30</v>
      </c>
      <c r="AE53" s="69"/>
    </row>
    <row r="54" spans="1:31" ht="12.75">
      <c r="A54" s="86">
        <f t="shared" si="15"/>
        <v>35</v>
      </c>
      <c r="B54" s="64" t="s">
        <v>118</v>
      </c>
      <c r="C54" s="95">
        <v>223001</v>
      </c>
      <c r="D54" s="86" t="s">
        <v>22</v>
      </c>
      <c r="E54" s="86"/>
      <c r="F54" s="86"/>
      <c r="G54" s="86"/>
      <c r="H54" s="86">
        <v>9</v>
      </c>
      <c r="I54" s="37">
        <v>41</v>
      </c>
      <c r="J54" s="96" t="s">
        <v>115</v>
      </c>
      <c r="K54" s="86"/>
      <c r="L54" s="88"/>
      <c r="M54" s="71"/>
      <c r="N54" s="88">
        <v>2000</v>
      </c>
      <c r="O54" s="88">
        <v>10000</v>
      </c>
      <c r="P54" s="49">
        <v>330</v>
      </c>
      <c r="Q54" s="49">
        <v>330</v>
      </c>
      <c r="R54" s="49">
        <v>330</v>
      </c>
      <c r="S54" s="49">
        <v>330</v>
      </c>
      <c r="T54" s="49">
        <v>330</v>
      </c>
      <c r="U54" s="65">
        <v>300</v>
      </c>
      <c r="V54" s="49">
        <v>300</v>
      </c>
      <c r="W54" s="49">
        <v>300</v>
      </c>
      <c r="X54" s="49">
        <v>300</v>
      </c>
      <c r="Y54" s="49">
        <v>300</v>
      </c>
      <c r="Z54" s="49">
        <v>300</v>
      </c>
      <c r="AA54" s="49">
        <v>300</v>
      </c>
      <c r="AB54" s="49">
        <v>300</v>
      </c>
      <c r="AC54" s="49"/>
      <c r="AD54" s="49">
        <f t="shared" si="14"/>
        <v>300</v>
      </c>
      <c r="AE54" s="69"/>
    </row>
    <row r="55" spans="1:31" ht="13.5" thickBot="1">
      <c r="A55" s="86">
        <f>A54+1</f>
        <v>36</v>
      </c>
      <c r="B55" s="64" t="s">
        <v>118</v>
      </c>
      <c r="C55" s="95">
        <v>223003</v>
      </c>
      <c r="D55" s="86" t="s">
        <v>22</v>
      </c>
      <c r="E55" s="86"/>
      <c r="F55" s="86"/>
      <c r="G55" s="86"/>
      <c r="H55" s="86"/>
      <c r="I55" s="37">
        <v>41</v>
      </c>
      <c r="J55" s="96" t="s">
        <v>65</v>
      </c>
      <c r="K55" s="86" t="s">
        <v>3</v>
      </c>
      <c r="L55" s="88">
        <v>105000</v>
      </c>
      <c r="M55" s="71">
        <v>0</v>
      </c>
      <c r="N55" s="88">
        <v>105000</v>
      </c>
      <c r="O55" s="88">
        <v>108000</v>
      </c>
      <c r="P55" s="48">
        <v>5600</v>
      </c>
      <c r="Q55" s="48">
        <v>6100</v>
      </c>
      <c r="R55" s="49">
        <v>6100</v>
      </c>
      <c r="S55" s="49">
        <v>7350</v>
      </c>
      <c r="T55" s="49">
        <v>6400</v>
      </c>
      <c r="U55" s="65">
        <v>6400</v>
      </c>
      <c r="V55" s="49">
        <v>5950</v>
      </c>
      <c r="W55" s="49">
        <v>5800</v>
      </c>
      <c r="X55" s="49">
        <v>4900</v>
      </c>
      <c r="Y55" s="49">
        <v>4900</v>
      </c>
      <c r="Z55" s="49">
        <v>4560</v>
      </c>
      <c r="AA55" s="49">
        <v>4120</v>
      </c>
      <c r="AB55" s="49">
        <v>2580</v>
      </c>
      <c r="AC55" s="49"/>
      <c r="AD55" s="49">
        <f t="shared" si="14"/>
        <v>2580</v>
      </c>
      <c r="AE55" s="69"/>
    </row>
    <row r="56" spans="1:31" ht="12.75" hidden="1">
      <c r="A56" s="86">
        <f t="shared" si="15"/>
        <v>37</v>
      </c>
      <c r="B56" s="86"/>
      <c r="C56" s="95"/>
      <c r="D56" s="86"/>
      <c r="E56" s="86"/>
      <c r="F56" s="86"/>
      <c r="G56" s="86"/>
      <c r="H56" s="86"/>
      <c r="I56" s="86"/>
      <c r="J56" s="86"/>
      <c r="K56" s="86"/>
      <c r="L56" s="89"/>
      <c r="M56" s="89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97"/>
    </row>
    <row r="57" spans="1:31" ht="13.5" hidden="1" thickBot="1">
      <c r="A57" s="86">
        <f t="shared" si="15"/>
        <v>38</v>
      </c>
      <c r="B57" s="86"/>
      <c r="C57" s="95"/>
      <c r="D57" s="86"/>
      <c r="E57" s="86"/>
      <c r="F57" s="86"/>
      <c r="G57" s="86"/>
      <c r="H57" s="86"/>
      <c r="I57" s="86"/>
      <c r="J57" s="86"/>
      <c r="K57" s="86"/>
      <c r="L57" s="89"/>
      <c r="M57" s="89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97"/>
    </row>
    <row r="58" spans="1:31" s="6" customFormat="1" ht="13.5" hidden="1" thickBot="1">
      <c r="A58" s="56"/>
      <c r="B58" s="57"/>
      <c r="C58" s="57"/>
      <c r="D58" s="57"/>
      <c r="E58" s="57"/>
      <c r="F58" s="57"/>
      <c r="G58" s="57"/>
      <c r="H58" s="57"/>
      <c r="I58" s="57"/>
      <c r="J58" s="57" t="s">
        <v>11</v>
      </c>
      <c r="K58" s="57"/>
      <c r="L58" s="58">
        <f aca="true" t="shared" si="16" ref="L58:AD58">SUM(L45:L57)</f>
        <v>3196000</v>
      </c>
      <c r="M58" s="58">
        <f t="shared" si="16"/>
        <v>710000</v>
      </c>
      <c r="N58" s="59">
        <f t="shared" si="16"/>
        <v>5389000</v>
      </c>
      <c r="O58" s="59">
        <f t="shared" si="16"/>
        <v>3937000</v>
      </c>
      <c r="P58" s="59">
        <f t="shared" si="16"/>
        <v>135060</v>
      </c>
      <c r="Q58" s="59">
        <f t="shared" si="16"/>
        <v>135940</v>
      </c>
      <c r="R58" s="59">
        <f t="shared" si="16"/>
        <v>137140</v>
      </c>
      <c r="S58" s="59">
        <f t="shared" si="16"/>
        <v>150200</v>
      </c>
      <c r="T58" s="59">
        <f t="shared" si="16"/>
        <v>152500</v>
      </c>
      <c r="U58" s="59">
        <f t="shared" si="16"/>
        <v>152470</v>
      </c>
      <c r="V58" s="59">
        <f t="shared" si="16"/>
        <v>152120</v>
      </c>
      <c r="W58" s="59">
        <f t="shared" si="16"/>
        <v>151860</v>
      </c>
      <c r="X58" s="59">
        <f t="shared" si="16"/>
        <v>150960</v>
      </c>
      <c r="Y58" s="59">
        <f t="shared" si="16"/>
        <v>150850</v>
      </c>
      <c r="Z58" s="59">
        <f t="shared" si="16"/>
        <v>151160</v>
      </c>
      <c r="AA58" s="59">
        <f t="shared" si="16"/>
        <v>150680</v>
      </c>
      <c r="AB58" s="59">
        <f t="shared" si="16"/>
        <v>158260</v>
      </c>
      <c r="AC58" s="59">
        <f t="shared" si="16"/>
        <v>0</v>
      </c>
      <c r="AD58" s="59">
        <f t="shared" si="16"/>
        <v>158260</v>
      </c>
      <c r="AE58" s="60"/>
    </row>
    <row r="59" spans="1:31" s="6" customFormat="1" ht="13.5" thickBot="1">
      <c r="A59" s="56"/>
      <c r="B59" s="57"/>
      <c r="C59" s="57"/>
      <c r="D59" s="57"/>
      <c r="E59" s="57"/>
      <c r="F59" s="57"/>
      <c r="G59" s="57"/>
      <c r="H59" s="57"/>
      <c r="I59" s="57"/>
      <c r="J59" s="57" t="s">
        <v>42</v>
      </c>
      <c r="K59" s="57"/>
      <c r="L59" s="58">
        <f aca="true" t="shared" si="17" ref="L59:AD59">L58</f>
        <v>3196000</v>
      </c>
      <c r="M59" s="58">
        <f t="shared" si="17"/>
        <v>710000</v>
      </c>
      <c r="N59" s="59">
        <f t="shared" si="17"/>
        <v>5389000</v>
      </c>
      <c r="O59" s="59">
        <f t="shared" si="17"/>
        <v>3937000</v>
      </c>
      <c r="P59" s="59">
        <f t="shared" si="17"/>
        <v>135060</v>
      </c>
      <c r="Q59" s="59">
        <f t="shared" si="17"/>
        <v>135940</v>
      </c>
      <c r="R59" s="59">
        <f t="shared" si="17"/>
        <v>137140</v>
      </c>
      <c r="S59" s="59">
        <f t="shared" si="17"/>
        <v>150200</v>
      </c>
      <c r="T59" s="59">
        <f t="shared" si="17"/>
        <v>152500</v>
      </c>
      <c r="U59" s="59">
        <f t="shared" si="17"/>
        <v>152470</v>
      </c>
      <c r="V59" s="59">
        <f t="shared" si="17"/>
        <v>152120</v>
      </c>
      <c r="W59" s="59">
        <f t="shared" si="17"/>
        <v>151860</v>
      </c>
      <c r="X59" s="59">
        <f t="shared" si="17"/>
        <v>150960</v>
      </c>
      <c r="Y59" s="59">
        <f t="shared" si="17"/>
        <v>150850</v>
      </c>
      <c r="Z59" s="59">
        <f t="shared" si="17"/>
        <v>151160</v>
      </c>
      <c r="AA59" s="59">
        <f t="shared" si="17"/>
        <v>150680</v>
      </c>
      <c r="AB59" s="59">
        <f t="shared" si="17"/>
        <v>158260</v>
      </c>
      <c r="AC59" s="59">
        <f t="shared" si="17"/>
        <v>0</v>
      </c>
      <c r="AD59" s="59">
        <f t="shared" si="17"/>
        <v>158260</v>
      </c>
      <c r="AE59" s="60"/>
    </row>
    <row r="60" spans="1:31" s="6" customFormat="1" ht="12.75">
      <c r="A60" s="40"/>
      <c r="B60" s="40"/>
      <c r="C60" s="40"/>
      <c r="D60" s="40"/>
      <c r="E60" s="40"/>
      <c r="F60" s="40"/>
      <c r="G60" s="40"/>
      <c r="H60" s="40"/>
      <c r="I60" s="40"/>
      <c r="J60" s="40" t="s">
        <v>43</v>
      </c>
      <c r="K60" s="40"/>
      <c r="L60" s="61"/>
      <c r="M60" s="61"/>
      <c r="N60" s="62"/>
      <c r="O60" s="62"/>
      <c r="P60" s="62"/>
      <c r="Q60" s="62"/>
      <c r="R60" s="62"/>
      <c r="S60" s="62"/>
      <c r="T60" s="62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9"/>
    </row>
    <row r="61" spans="1:31" ht="79.5" thickBot="1">
      <c r="A61" s="45">
        <f>A57+1</f>
        <v>39</v>
      </c>
      <c r="B61" s="45" t="s">
        <v>1</v>
      </c>
      <c r="C61" s="45">
        <v>223002</v>
      </c>
      <c r="D61" s="45" t="s">
        <v>22</v>
      </c>
      <c r="E61" s="45"/>
      <c r="F61" s="45"/>
      <c r="G61" s="45" t="s">
        <v>2</v>
      </c>
      <c r="H61" s="45">
        <v>1</v>
      </c>
      <c r="I61" s="45">
        <v>41</v>
      </c>
      <c r="J61" s="45" t="s">
        <v>193</v>
      </c>
      <c r="K61" s="45" t="s">
        <v>3</v>
      </c>
      <c r="L61" s="48">
        <v>0</v>
      </c>
      <c r="M61" s="47">
        <v>0</v>
      </c>
      <c r="N61" s="48">
        <f>L61+M61</f>
        <v>0</v>
      </c>
      <c r="O61" s="48">
        <v>0</v>
      </c>
      <c r="P61" s="48"/>
      <c r="Q61" s="48"/>
      <c r="R61" s="88">
        <v>0</v>
      </c>
      <c r="S61" s="88"/>
      <c r="T61" s="88"/>
      <c r="U61" s="88"/>
      <c r="V61" s="88"/>
      <c r="W61" s="88">
        <v>5290</v>
      </c>
      <c r="X61" s="88">
        <v>0</v>
      </c>
      <c r="Y61" s="88">
        <v>0</v>
      </c>
      <c r="Z61" s="88">
        <v>0</v>
      </c>
      <c r="AA61" s="88">
        <v>0</v>
      </c>
      <c r="AB61" s="88">
        <v>0</v>
      </c>
      <c r="AC61" s="88"/>
      <c r="AD61" s="49">
        <f>AB61+AC61</f>
        <v>0</v>
      </c>
      <c r="AE61" s="97" t="s">
        <v>242</v>
      </c>
    </row>
    <row r="62" spans="1:31" s="6" customFormat="1" ht="13.5" hidden="1" thickBot="1">
      <c r="A62" s="56"/>
      <c r="B62" s="57"/>
      <c r="C62" s="57"/>
      <c r="D62" s="57"/>
      <c r="E62" s="57"/>
      <c r="F62" s="57"/>
      <c r="G62" s="57"/>
      <c r="H62" s="57"/>
      <c r="I62" s="57"/>
      <c r="J62" s="57" t="s">
        <v>11</v>
      </c>
      <c r="K62" s="57"/>
      <c r="L62" s="58">
        <f aca="true" t="shared" si="18" ref="L62:AD62">SUM(L61)</f>
        <v>0</v>
      </c>
      <c r="M62" s="58">
        <f t="shared" si="18"/>
        <v>0</v>
      </c>
      <c r="N62" s="59">
        <f t="shared" si="18"/>
        <v>0</v>
      </c>
      <c r="O62" s="59">
        <f t="shared" si="18"/>
        <v>0</v>
      </c>
      <c r="P62" s="59">
        <f t="shared" si="18"/>
        <v>0</v>
      </c>
      <c r="Q62" s="59">
        <f t="shared" si="18"/>
        <v>0</v>
      </c>
      <c r="R62" s="59">
        <f t="shared" si="18"/>
        <v>0</v>
      </c>
      <c r="S62" s="59">
        <f t="shared" si="18"/>
        <v>0</v>
      </c>
      <c r="T62" s="59">
        <f t="shared" si="18"/>
        <v>0</v>
      </c>
      <c r="U62" s="59">
        <f t="shared" si="18"/>
        <v>0</v>
      </c>
      <c r="V62" s="59">
        <f t="shared" si="18"/>
        <v>0</v>
      </c>
      <c r="W62" s="59">
        <f t="shared" si="18"/>
        <v>5290</v>
      </c>
      <c r="X62" s="59">
        <f t="shared" si="18"/>
        <v>0</v>
      </c>
      <c r="Y62" s="59">
        <f t="shared" si="18"/>
        <v>0</v>
      </c>
      <c r="Z62" s="59">
        <f t="shared" si="18"/>
        <v>0</v>
      </c>
      <c r="AA62" s="59">
        <f t="shared" si="18"/>
        <v>0</v>
      </c>
      <c r="AB62" s="59">
        <f t="shared" si="18"/>
        <v>0</v>
      </c>
      <c r="AC62" s="59">
        <f t="shared" si="18"/>
        <v>0</v>
      </c>
      <c r="AD62" s="59">
        <f t="shared" si="18"/>
        <v>0</v>
      </c>
      <c r="AE62" s="100"/>
    </row>
    <row r="63" spans="1:31" s="6" customFormat="1" ht="13.5" thickBot="1">
      <c r="A63" s="56"/>
      <c r="B63" s="57"/>
      <c r="C63" s="57"/>
      <c r="D63" s="57"/>
      <c r="E63" s="57"/>
      <c r="F63" s="57"/>
      <c r="G63" s="57"/>
      <c r="H63" s="57"/>
      <c r="I63" s="57"/>
      <c r="J63" s="57" t="s">
        <v>44</v>
      </c>
      <c r="K63" s="57"/>
      <c r="L63" s="58">
        <f aca="true" t="shared" si="19" ref="L63:AD63">L62</f>
        <v>0</v>
      </c>
      <c r="M63" s="58">
        <f t="shared" si="19"/>
        <v>0</v>
      </c>
      <c r="N63" s="101">
        <f t="shared" si="19"/>
        <v>0</v>
      </c>
      <c r="O63" s="101">
        <f t="shared" si="19"/>
        <v>0</v>
      </c>
      <c r="P63" s="101">
        <f t="shared" si="19"/>
        <v>0</v>
      </c>
      <c r="Q63" s="101">
        <f t="shared" si="19"/>
        <v>0</v>
      </c>
      <c r="R63" s="101">
        <f t="shared" si="19"/>
        <v>0</v>
      </c>
      <c r="S63" s="101">
        <f t="shared" si="19"/>
        <v>0</v>
      </c>
      <c r="T63" s="101">
        <f t="shared" si="19"/>
        <v>0</v>
      </c>
      <c r="U63" s="101">
        <f t="shared" si="19"/>
        <v>0</v>
      </c>
      <c r="V63" s="101">
        <f t="shared" si="19"/>
        <v>0</v>
      </c>
      <c r="W63" s="101">
        <f t="shared" si="19"/>
        <v>5290</v>
      </c>
      <c r="X63" s="101">
        <f t="shared" si="19"/>
        <v>0</v>
      </c>
      <c r="Y63" s="101">
        <f t="shared" si="19"/>
        <v>0</v>
      </c>
      <c r="Z63" s="101">
        <f t="shared" si="19"/>
        <v>0</v>
      </c>
      <c r="AA63" s="101">
        <f t="shared" si="19"/>
        <v>0</v>
      </c>
      <c r="AB63" s="101">
        <f t="shared" si="19"/>
        <v>0</v>
      </c>
      <c r="AC63" s="101">
        <f t="shared" si="19"/>
        <v>0</v>
      </c>
      <c r="AD63" s="101">
        <f t="shared" si="19"/>
        <v>0</v>
      </c>
      <c r="AE63" s="100"/>
    </row>
    <row r="64" spans="1:31" s="6" customFormat="1" ht="12.75">
      <c r="A64" s="102"/>
      <c r="B64" s="102"/>
      <c r="C64" s="102"/>
      <c r="D64" s="102"/>
      <c r="E64" s="102"/>
      <c r="F64" s="102"/>
      <c r="G64" s="102"/>
      <c r="H64" s="102"/>
      <c r="I64" s="102"/>
      <c r="J64" s="102" t="s">
        <v>45</v>
      </c>
      <c r="K64" s="40"/>
      <c r="L64" s="61"/>
      <c r="M64" s="61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</row>
    <row r="65" spans="1:31" ht="33.75">
      <c r="A65" s="103">
        <f>A61+1</f>
        <v>40</v>
      </c>
      <c r="B65" s="103" t="s">
        <v>1</v>
      </c>
      <c r="C65" s="103">
        <v>231</v>
      </c>
      <c r="D65" s="103" t="s">
        <v>24</v>
      </c>
      <c r="E65" s="103"/>
      <c r="F65" s="103" t="s">
        <v>2</v>
      </c>
      <c r="G65" s="103" t="s">
        <v>2</v>
      </c>
      <c r="H65" s="103">
        <v>1</v>
      </c>
      <c r="I65" s="103">
        <v>43</v>
      </c>
      <c r="J65" s="103" t="s">
        <v>174</v>
      </c>
      <c r="K65" s="37" t="s">
        <v>3</v>
      </c>
      <c r="L65" s="65">
        <v>0</v>
      </c>
      <c r="M65" s="44">
        <v>0</v>
      </c>
      <c r="N65" s="65">
        <v>100000</v>
      </c>
      <c r="O65" s="65">
        <v>1000000</v>
      </c>
      <c r="P65" s="65">
        <v>113600</v>
      </c>
      <c r="Q65" s="65">
        <v>83830</v>
      </c>
      <c r="R65" s="65">
        <v>1700</v>
      </c>
      <c r="S65" s="65">
        <v>0</v>
      </c>
      <c r="T65" s="49">
        <v>650</v>
      </c>
      <c r="U65" s="65">
        <v>0</v>
      </c>
      <c r="V65" s="49">
        <v>0</v>
      </c>
      <c r="W65" s="65">
        <v>13980</v>
      </c>
      <c r="X65" s="65">
        <v>280380</v>
      </c>
      <c r="Y65" s="65">
        <v>13980</v>
      </c>
      <c r="Z65" s="65">
        <v>24040</v>
      </c>
      <c r="AA65" s="65">
        <v>0</v>
      </c>
      <c r="AB65" s="65">
        <v>0</v>
      </c>
      <c r="AC65" s="65"/>
      <c r="AD65" s="49">
        <f>AB65+AC65</f>
        <v>0</v>
      </c>
      <c r="AE65" s="69" t="s">
        <v>243</v>
      </c>
    </row>
    <row r="66" spans="1:31" ht="22.5">
      <c r="A66" s="104">
        <f>A65+1</f>
        <v>41</v>
      </c>
      <c r="B66" s="104" t="s">
        <v>1</v>
      </c>
      <c r="C66" s="104">
        <v>231</v>
      </c>
      <c r="D66" s="104" t="s">
        <v>24</v>
      </c>
      <c r="E66" s="104"/>
      <c r="F66" s="104" t="s">
        <v>2</v>
      </c>
      <c r="G66" s="104" t="s">
        <v>2</v>
      </c>
      <c r="H66" s="104">
        <v>2</v>
      </c>
      <c r="I66" s="103">
        <v>43</v>
      </c>
      <c r="J66" s="104" t="s">
        <v>106</v>
      </c>
      <c r="K66" s="67" t="s">
        <v>3</v>
      </c>
      <c r="L66" s="49">
        <v>0</v>
      </c>
      <c r="M66" s="44">
        <v>0</v>
      </c>
      <c r="N66" s="65">
        <v>4800000</v>
      </c>
      <c r="O66" s="49">
        <v>3500000</v>
      </c>
      <c r="P66" s="65">
        <v>0</v>
      </c>
      <c r="Q66" s="65">
        <v>0</v>
      </c>
      <c r="R66" s="65">
        <v>0</v>
      </c>
      <c r="S66" s="65">
        <v>0</v>
      </c>
      <c r="T66" s="49">
        <v>0</v>
      </c>
      <c r="U66" s="65">
        <v>0</v>
      </c>
      <c r="V66" s="49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/>
      <c r="AD66" s="49">
        <f>AB66+AC66</f>
        <v>0</v>
      </c>
      <c r="AE66" s="69" t="s">
        <v>244</v>
      </c>
    </row>
    <row r="67" spans="1:31" ht="57" thickBot="1">
      <c r="A67" s="104">
        <f>A66+1</f>
        <v>42</v>
      </c>
      <c r="B67" s="104" t="s">
        <v>1</v>
      </c>
      <c r="C67" s="104">
        <v>233001</v>
      </c>
      <c r="D67" s="104" t="s">
        <v>24</v>
      </c>
      <c r="E67" s="104"/>
      <c r="F67" s="104"/>
      <c r="G67" s="104"/>
      <c r="H67" s="104"/>
      <c r="I67" s="105" t="s">
        <v>131</v>
      </c>
      <c r="J67" s="104" t="s">
        <v>90</v>
      </c>
      <c r="K67" s="67" t="s">
        <v>3</v>
      </c>
      <c r="L67" s="49">
        <v>17800000</v>
      </c>
      <c r="M67" s="44">
        <v>0</v>
      </c>
      <c r="N67" s="65">
        <v>1800000</v>
      </c>
      <c r="O67" s="49">
        <v>4300000</v>
      </c>
      <c r="P67" s="65">
        <v>98000</v>
      </c>
      <c r="Q67" s="65">
        <v>47120</v>
      </c>
      <c r="R67" s="65">
        <v>67000</v>
      </c>
      <c r="S67" s="65">
        <v>168000</v>
      </c>
      <c r="T67" s="49">
        <v>70000</v>
      </c>
      <c r="U67" s="65">
        <v>167300</v>
      </c>
      <c r="V67" s="49">
        <v>155200</v>
      </c>
      <c r="W67" s="49">
        <v>43390</v>
      </c>
      <c r="X67" s="49">
        <v>96380</v>
      </c>
      <c r="Y67" s="49">
        <v>38000</v>
      </c>
      <c r="Z67" s="49">
        <v>244060</v>
      </c>
      <c r="AA67" s="49">
        <v>162550</v>
      </c>
      <c r="AB67" s="49">
        <v>77550</v>
      </c>
      <c r="AC67" s="49"/>
      <c r="AD67" s="49">
        <f>AB67+AC67</f>
        <v>77550</v>
      </c>
      <c r="AE67" s="69" t="s">
        <v>245</v>
      </c>
    </row>
    <row r="68" spans="1:31" ht="12.75" hidden="1">
      <c r="A68" s="104">
        <f>A67+1</f>
        <v>43</v>
      </c>
      <c r="B68" s="106">
        <v>235</v>
      </c>
      <c r="C68" s="106">
        <v>292006</v>
      </c>
      <c r="D68" s="106" t="s">
        <v>24</v>
      </c>
      <c r="E68" s="106"/>
      <c r="F68" s="106"/>
      <c r="G68" s="106"/>
      <c r="H68" s="106"/>
      <c r="I68" s="106">
        <v>41</v>
      </c>
      <c r="J68" s="106" t="s">
        <v>61</v>
      </c>
      <c r="K68" s="96" t="s">
        <v>3</v>
      </c>
      <c r="L68" s="48">
        <v>0</v>
      </c>
      <c r="M68" s="89">
        <v>0</v>
      </c>
      <c r="N68" s="65">
        <f>L68+M68</f>
        <v>0</v>
      </c>
      <c r="O68" s="48">
        <v>0</v>
      </c>
      <c r="P68" s="48">
        <v>0</v>
      </c>
      <c r="Q68" s="48">
        <v>0</v>
      </c>
      <c r="R68" s="48">
        <v>0</v>
      </c>
      <c r="S68" s="48">
        <v>0</v>
      </c>
      <c r="T68" s="49"/>
      <c r="U68" s="48"/>
      <c r="V68" s="48"/>
      <c r="W68" s="48">
        <v>0</v>
      </c>
      <c r="X68" s="48">
        <v>0</v>
      </c>
      <c r="Y68" s="48">
        <v>0</v>
      </c>
      <c r="Z68" s="48"/>
      <c r="AA68" s="48"/>
      <c r="AB68" s="48"/>
      <c r="AC68" s="48"/>
      <c r="AD68" s="49"/>
      <c r="AE68" s="83"/>
    </row>
    <row r="69" spans="1:31" ht="12.75" hidden="1">
      <c r="A69" s="104">
        <f>A68+1</f>
        <v>44</v>
      </c>
      <c r="B69" s="106"/>
      <c r="C69" s="106"/>
      <c r="D69" s="106"/>
      <c r="E69" s="106"/>
      <c r="F69" s="106"/>
      <c r="G69" s="106"/>
      <c r="H69" s="106"/>
      <c r="I69" s="106"/>
      <c r="J69" s="106"/>
      <c r="K69" s="86"/>
      <c r="L69" s="89"/>
      <c r="M69" s="89"/>
      <c r="N69" s="88"/>
      <c r="O69" s="88"/>
      <c r="P69" s="88"/>
      <c r="Q69" s="88"/>
      <c r="R69" s="88"/>
      <c r="S69" s="88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87"/>
    </row>
    <row r="70" spans="1:31" ht="13.5" hidden="1" thickBot="1">
      <c r="A70" s="104">
        <f>A69+1</f>
        <v>45</v>
      </c>
      <c r="B70" s="106"/>
      <c r="C70" s="106"/>
      <c r="D70" s="106"/>
      <c r="E70" s="106"/>
      <c r="F70" s="106"/>
      <c r="G70" s="106"/>
      <c r="H70" s="106"/>
      <c r="I70" s="106"/>
      <c r="J70" s="106"/>
      <c r="K70" s="86"/>
      <c r="L70" s="89"/>
      <c r="M70" s="89"/>
      <c r="N70" s="88"/>
      <c r="O70" s="88"/>
      <c r="P70" s="88"/>
      <c r="Q70" s="88"/>
      <c r="R70" s="88"/>
      <c r="S70" s="88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87"/>
    </row>
    <row r="71" spans="1:31" ht="13.5" hidden="1" thickBot="1">
      <c r="A71" s="108"/>
      <c r="B71" s="109"/>
      <c r="C71" s="109"/>
      <c r="D71" s="109"/>
      <c r="E71" s="109"/>
      <c r="F71" s="109"/>
      <c r="G71" s="109"/>
      <c r="H71" s="109"/>
      <c r="I71" s="109"/>
      <c r="J71" s="110" t="s">
        <v>11</v>
      </c>
      <c r="K71" s="111"/>
      <c r="L71" s="112">
        <f aca="true" t="shared" si="20" ref="L71:AD71">SUM(L65:L70)</f>
        <v>17800000</v>
      </c>
      <c r="M71" s="112">
        <f t="shared" si="20"/>
        <v>0</v>
      </c>
      <c r="N71" s="54">
        <f t="shared" si="20"/>
        <v>6700000</v>
      </c>
      <c r="O71" s="54">
        <f t="shared" si="20"/>
        <v>8800000</v>
      </c>
      <c r="P71" s="54">
        <f t="shared" si="20"/>
        <v>211600</v>
      </c>
      <c r="Q71" s="54">
        <f t="shared" si="20"/>
        <v>130950</v>
      </c>
      <c r="R71" s="54">
        <f t="shared" si="20"/>
        <v>68700</v>
      </c>
      <c r="S71" s="54">
        <f t="shared" si="20"/>
        <v>168000</v>
      </c>
      <c r="T71" s="54">
        <f t="shared" si="20"/>
        <v>70650</v>
      </c>
      <c r="U71" s="54">
        <f t="shared" si="20"/>
        <v>167300</v>
      </c>
      <c r="V71" s="54">
        <f t="shared" si="20"/>
        <v>155200</v>
      </c>
      <c r="W71" s="54">
        <f t="shared" si="20"/>
        <v>57370</v>
      </c>
      <c r="X71" s="54">
        <f t="shared" si="20"/>
        <v>376760</v>
      </c>
      <c r="Y71" s="54">
        <f t="shared" si="20"/>
        <v>51980</v>
      </c>
      <c r="Z71" s="54">
        <f t="shared" si="20"/>
        <v>268100</v>
      </c>
      <c r="AA71" s="54">
        <f t="shared" si="20"/>
        <v>162550</v>
      </c>
      <c r="AB71" s="54">
        <f t="shared" si="20"/>
        <v>77550</v>
      </c>
      <c r="AC71" s="54">
        <f t="shared" si="20"/>
        <v>0</v>
      </c>
      <c r="AD71" s="54">
        <f t="shared" si="20"/>
        <v>77550</v>
      </c>
      <c r="AE71" s="113"/>
    </row>
    <row r="72" spans="1:31" ht="13.5" thickBot="1">
      <c r="A72" s="114"/>
      <c r="B72" s="115"/>
      <c r="C72" s="115"/>
      <c r="D72" s="115"/>
      <c r="E72" s="115"/>
      <c r="F72" s="115"/>
      <c r="G72" s="115"/>
      <c r="H72" s="115"/>
      <c r="I72" s="115"/>
      <c r="J72" s="116" t="s">
        <v>46</v>
      </c>
      <c r="K72" s="29"/>
      <c r="L72" s="117">
        <f aca="true" t="shared" si="21" ref="L72:AD72">L71</f>
        <v>17800000</v>
      </c>
      <c r="M72" s="117">
        <f t="shared" si="21"/>
        <v>0</v>
      </c>
      <c r="N72" s="59">
        <f t="shared" si="21"/>
        <v>6700000</v>
      </c>
      <c r="O72" s="59">
        <f t="shared" si="21"/>
        <v>8800000</v>
      </c>
      <c r="P72" s="59">
        <f t="shared" si="21"/>
        <v>211600</v>
      </c>
      <c r="Q72" s="59">
        <f t="shared" si="21"/>
        <v>130950</v>
      </c>
      <c r="R72" s="59">
        <f t="shared" si="21"/>
        <v>68700</v>
      </c>
      <c r="S72" s="59">
        <f t="shared" si="21"/>
        <v>168000</v>
      </c>
      <c r="T72" s="59">
        <f t="shared" si="21"/>
        <v>70650</v>
      </c>
      <c r="U72" s="59">
        <f t="shared" si="21"/>
        <v>167300</v>
      </c>
      <c r="V72" s="59">
        <f t="shared" si="21"/>
        <v>155200</v>
      </c>
      <c r="W72" s="59">
        <f t="shared" si="21"/>
        <v>57370</v>
      </c>
      <c r="X72" s="59">
        <f t="shared" si="21"/>
        <v>376760</v>
      </c>
      <c r="Y72" s="59">
        <f t="shared" si="21"/>
        <v>51980</v>
      </c>
      <c r="Z72" s="59">
        <f t="shared" si="21"/>
        <v>268100</v>
      </c>
      <c r="AA72" s="59">
        <f t="shared" si="21"/>
        <v>162550</v>
      </c>
      <c r="AB72" s="59">
        <f t="shared" si="21"/>
        <v>77550</v>
      </c>
      <c r="AC72" s="59">
        <f t="shared" si="21"/>
        <v>0</v>
      </c>
      <c r="AD72" s="59">
        <f t="shared" si="21"/>
        <v>77550</v>
      </c>
      <c r="AE72" s="118"/>
    </row>
    <row r="73" spans="1:31" ht="12.75">
      <c r="A73" s="119"/>
      <c r="B73" s="119"/>
      <c r="C73" s="119"/>
      <c r="D73" s="119"/>
      <c r="E73" s="119"/>
      <c r="F73" s="119"/>
      <c r="G73" s="119"/>
      <c r="H73" s="119"/>
      <c r="I73" s="119"/>
      <c r="J73" s="120" t="s">
        <v>47</v>
      </c>
      <c r="K73" s="37"/>
      <c r="L73" s="121"/>
      <c r="M73" s="121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3"/>
    </row>
    <row r="74" spans="1:31" ht="12.75" hidden="1">
      <c r="A74" s="124"/>
      <c r="B74" s="125"/>
      <c r="C74" s="125"/>
      <c r="D74" s="125"/>
      <c r="E74" s="125"/>
      <c r="F74" s="125"/>
      <c r="G74" s="125"/>
      <c r="H74" s="125"/>
      <c r="I74" s="125"/>
      <c r="J74" s="125"/>
      <c r="K74" s="45"/>
      <c r="L74" s="45"/>
      <c r="M74" s="126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67"/>
    </row>
    <row r="75" spans="1:31" ht="12.75">
      <c r="A75" s="128">
        <f>A70+1</f>
        <v>46</v>
      </c>
      <c r="B75" s="128">
        <v>235</v>
      </c>
      <c r="C75" s="128">
        <v>242</v>
      </c>
      <c r="D75" s="128" t="s">
        <v>22</v>
      </c>
      <c r="E75" s="128"/>
      <c r="F75" s="128"/>
      <c r="G75" s="128"/>
      <c r="H75" s="128"/>
      <c r="I75" s="128">
        <v>41</v>
      </c>
      <c r="J75" s="128" t="s">
        <v>29</v>
      </c>
      <c r="K75" s="128"/>
      <c r="L75" s="49">
        <v>13000</v>
      </c>
      <c r="M75" s="49">
        <v>0</v>
      </c>
      <c r="N75" s="49">
        <v>9000</v>
      </c>
      <c r="O75" s="49">
        <v>7000</v>
      </c>
      <c r="P75" s="49">
        <v>240</v>
      </c>
      <c r="Q75" s="49">
        <v>220</v>
      </c>
      <c r="R75" s="49">
        <v>220</v>
      </c>
      <c r="S75" s="49">
        <v>220</v>
      </c>
      <c r="T75" s="49">
        <v>220</v>
      </c>
      <c r="U75" s="49">
        <v>220</v>
      </c>
      <c r="V75" s="49">
        <v>220</v>
      </c>
      <c r="W75" s="49">
        <v>200</v>
      </c>
      <c r="X75" s="49">
        <v>200</v>
      </c>
      <c r="Y75" s="49">
        <v>200</v>
      </c>
      <c r="Z75" s="49">
        <v>200</v>
      </c>
      <c r="AA75" s="49">
        <v>200</v>
      </c>
      <c r="AB75" s="49">
        <v>200</v>
      </c>
      <c r="AC75" s="49"/>
      <c r="AD75" s="49">
        <f>AB75+AC75</f>
        <v>200</v>
      </c>
      <c r="AE75" s="66"/>
    </row>
    <row r="76" spans="1:31" ht="23.25" thickBot="1">
      <c r="A76" s="128">
        <f>A75+1</f>
        <v>47</v>
      </c>
      <c r="B76" s="128">
        <v>235</v>
      </c>
      <c r="C76" s="128">
        <v>244</v>
      </c>
      <c r="D76" s="128" t="s">
        <v>22</v>
      </c>
      <c r="E76" s="128"/>
      <c r="F76" s="128"/>
      <c r="G76" s="128"/>
      <c r="H76" s="128"/>
      <c r="I76" s="128">
        <v>41</v>
      </c>
      <c r="J76" s="128" t="s">
        <v>30</v>
      </c>
      <c r="K76" s="67"/>
      <c r="L76" s="65">
        <v>65000</v>
      </c>
      <c r="M76" s="71">
        <v>105000</v>
      </c>
      <c r="N76" s="49">
        <v>190000</v>
      </c>
      <c r="O76" s="65">
        <v>110000</v>
      </c>
      <c r="P76" s="65">
        <v>3660</v>
      </c>
      <c r="Q76" s="65">
        <v>3400</v>
      </c>
      <c r="R76" s="49">
        <v>500</v>
      </c>
      <c r="S76" s="65">
        <v>560</v>
      </c>
      <c r="T76" s="49">
        <v>600</v>
      </c>
      <c r="U76" s="49">
        <v>600</v>
      </c>
      <c r="V76" s="49">
        <v>600</v>
      </c>
      <c r="W76" s="49">
        <v>550</v>
      </c>
      <c r="X76" s="49">
        <v>350</v>
      </c>
      <c r="Y76" s="49">
        <v>150</v>
      </c>
      <c r="Z76" s="49">
        <v>150</v>
      </c>
      <c r="AA76" s="49">
        <v>80</v>
      </c>
      <c r="AB76" s="49">
        <v>80</v>
      </c>
      <c r="AC76" s="49"/>
      <c r="AD76" s="49">
        <f>AB76+AC76</f>
        <v>80</v>
      </c>
      <c r="AE76" s="66" t="s">
        <v>246</v>
      </c>
    </row>
    <row r="77" spans="1:31" ht="12.75" hidden="1">
      <c r="A77" s="96">
        <f>A76+1</f>
        <v>48</v>
      </c>
      <c r="B77" s="96" t="s">
        <v>1</v>
      </c>
      <c r="C77" s="96">
        <v>291004</v>
      </c>
      <c r="D77" s="96" t="s">
        <v>22</v>
      </c>
      <c r="E77" s="96"/>
      <c r="F77" s="96"/>
      <c r="G77" s="96" t="s">
        <v>2</v>
      </c>
      <c r="H77" s="96" t="s">
        <v>2</v>
      </c>
      <c r="I77" s="96">
        <v>71</v>
      </c>
      <c r="J77" s="96" t="s">
        <v>49</v>
      </c>
      <c r="K77" s="86" t="s">
        <v>3</v>
      </c>
      <c r="L77" s="88"/>
      <c r="M77" s="89"/>
      <c r="N77" s="49">
        <f>L77+M77</f>
        <v>0</v>
      </c>
      <c r="O77" s="88">
        <v>0</v>
      </c>
      <c r="P77" s="88"/>
      <c r="Q77" s="88"/>
      <c r="R77" s="49">
        <v>0</v>
      </c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66"/>
    </row>
    <row r="78" spans="1:31" ht="12.75" hidden="1">
      <c r="A78" s="96">
        <f>A77+1</f>
        <v>49</v>
      </c>
      <c r="B78" s="96">
        <v>235</v>
      </c>
      <c r="C78" s="96">
        <v>292017</v>
      </c>
      <c r="D78" s="96" t="s">
        <v>22</v>
      </c>
      <c r="E78" s="96"/>
      <c r="F78" s="96"/>
      <c r="G78" s="96"/>
      <c r="H78" s="96"/>
      <c r="I78" s="96">
        <v>41</v>
      </c>
      <c r="J78" s="96" t="s">
        <v>67</v>
      </c>
      <c r="K78" s="96"/>
      <c r="L78" s="49">
        <v>80000</v>
      </c>
      <c r="M78" s="88">
        <v>0</v>
      </c>
      <c r="N78" s="49">
        <v>0</v>
      </c>
      <c r="O78" s="49">
        <v>0</v>
      </c>
      <c r="P78" s="49"/>
      <c r="Q78" s="49"/>
      <c r="R78" s="49">
        <v>0</v>
      </c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66"/>
    </row>
    <row r="79" spans="1:31" ht="13.5" hidden="1" thickBot="1">
      <c r="A79" s="96">
        <f>A78+1</f>
        <v>50</v>
      </c>
      <c r="B79" s="96" t="s">
        <v>134</v>
      </c>
      <c r="C79" s="96">
        <v>292006</v>
      </c>
      <c r="D79" s="96"/>
      <c r="E79" s="96"/>
      <c r="F79" s="96"/>
      <c r="G79" s="96"/>
      <c r="H79" s="96"/>
      <c r="I79" s="96">
        <v>41</v>
      </c>
      <c r="J79" s="96" t="s">
        <v>61</v>
      </c>
      <c r="K79" s="86"/>
      <c r="L79" s="86"/>
      <c r="M79" s="89"/>
      <c r="N79" s="88"/>
      <c r="O79" s="88"/>
      <c r="P79" s="88"/>
      <c r="Q79" s="88"/>
      <c r="R79" s="88"/>
      <c r="S79" s="88"/>
      <c r="T79" s="88"/>
      <c r="U79" s="88">
        <v>920</v>
      </c>
      <c r="V79" s="88">
        <v>0</v>
      </c>
      <c r="W79" s="88">
        <v>0</v>
      </c>
      <c r="X79" s="88">
        <v>0</v>
      </c>
      <c r="Y79" s="88">
        <v>0</v>
      </c>
      <c r="Z79" s="88">
        <v>0</v>
      </c>
      <c r="AA79" s="88">
        <v>0</v>
      </c>
      <c r="AB79" s="88">
        <v>0</v>
      </c>
      <c r="AC79" s="88"/>
      <c r="AD79" s="49">
        <f>AB79+AC79</f>
        <v>0</v>
      </c>
      <c r="AE79" s="87" t="s">
        <v>199</v>
      </c>
    </row>
    <row r="80" spans="1:31" s="6" customFormat="1" ht="13.5" hidden="1" thickBot="1">
      <c r="A80" s="51"/>
      <c r="B80" s="52"/>
      <c r="C80" s="52"/>
      <c r="D80" s="52"/>
      <c r="E80" s="52"/>
      <c r="F80" s="52"/>
      <c r="G80" s="52"/>
      <c r="H80" s="52"/>
      <c r="I80" s="52"/>
      <c r="J80" s="52" t="s">
        <v>11</v>
      </c>
      <c r="K80" s="52"/>
      <c r="L80" s="53">
        <f aca="true" t="shared" si="22" ref="L80:AD80">SUM(L74:L79)</f>
        <v>158000</v>
      </c>
      <c r="M80" s="53">
        <f t="shared" si="22"/>
        <v>105000</v>
      </c>
      <c r="N80" s="54">
        <f t="shared" si="22"/>
        <v>199000</v>
      </c>
      <c r="O80" s="54">
        <f t="shared" si="22"/>
        <v>117000</v>
      </c>
      <c r="P80" s="54">
        <f t="shared" si="22"/>
        <v>3900</v>
      </c>
      <c r="Q80" s="54">
        <f t="shared" si="22"/>
        <v>3620</v>
      </c>
      <c r="R80" s="54">
        <f t="shared" si="22"/>
        <v>720</v>
      </c>
      <c r="S80" s="54">
        <f t="shared" si="22"/>
        <v>780</v>
      </c>
      <c r="T80" s="54">
        <f t="shared" si="22"/>
        <v>820</v>
      </c>
      <c r="U80" s="54">
        <f t="shared" si="22"/>
        <v>1740</v>
      </c>
      <c r="V80" s="54">
        <f t="shared" si="22"/>
        <v>820</v>
      </c>
      <c r="W80" s="54">
        <f t="shared" si="22"/>
        <v>750</v>
      </c>
      <c r="X80" s="54">
        <f t="shared" si="22"/>
        <v>550</v>
      </c>
      <c r="Y80" s="54">
        <f t="shared" si="22"/>
        <v>350</v>
      </c>
      <c r="Z80" s="54">
        <f t="shared" si="22"/>
        <v>350</v>
      </c>
      <c r="AA80" s="54">
        <f t="shared" si="22"/>
        <v>280</v>
      </c>
      <c r="AB80" s="54">
        <f t="shared" si="22"/>
        <v>280</v>
      </c>
      <c r="AC80" s="54">
        <f t="shared" si="22"/>
        <v>0</v>
      </c>
      <c r="AD80" s="54">
        <f t="shared" si="22"/>
        <v>280</v>
      </c>
      <c r="AE80" s="55"/>
    </row>
    <row r="81" spans="1:31" s="6" customFormat="1" ht="13.5" thickBot="1">
      <c r="A81" s="56"/>
      <c r="B81" s="57"/>
      <c r="C81" s="57"/>
      <c r="D81" s="57"/>
      <c r="E81" s="57"/>
      <c r="F81" s="57"/>
      <c r="G81" s="57"/>
      <c r="H81" s="57"/>
      <c r="I81" s="57"/>
      <c r="J81" s="57" t="s">
        <v>48</v>
      </c>
      <c r="K81" s="57"/>
      <c r="L81" s="58">
        <f aca="true" t="shared" si="23" ref="L81:AD81">L80</f>
        <v>158000</v>
      </c>
      <c r="M81" s="58">
        <f t="shared" si="23"/>
        <v>105000</v>
      </c>
      <c r="N81" s="59">
        <f t="shared" si="23"/>
        <v>199000</v>
      </c>
      <c r="O81" s="59">
        <f t="shared" si="23"/>
        <v>117000</v>
      </c>
      <c r="P81" s="59">
        <f t="shared" si="23"/>
        <v>3900</v>
      </c>
      <c r="Q81" s="59">
        <f t="shared" si="23"/>
        <v>3620</v>
      </c>
      <c r="R81" s="59">
        <f t="shared" si="23"/>
        <v>720</v>
      </c>
      <c r="S81" s="59">
        <f t="shared" si="23"/>
        <v>780</v>
      </c>
      <c r="T81" s="59">
        <f t="shared" si="23"/>
        <v>820</v>
      </c>
      <c r="U81" s="59">
        <f t="shared" si="23"/>
        <v>1740</v>
      </c>
      <c r="V81" s="59">
        <f t="shared" si="23"/>
        <v>820</v>
      </c>
      <c r="W81" s="59">
        <f t="shared" si="23"/>
        <v>750</v>
      </c>
      <c r="X81" s="59">
        <f t="shared" si="23"/>
        <v>550</v>
      </c>
      <c r="Y81" s="59">
        <f t="shared" si="23"/>
        <v>350</v>
      </c>
      <c r="Z81" s="59">
        <f t="shared" si="23"/>
        <v>350</v>
      </c>
      <c r="AA81" s="59">
        <f t="shared" si="23"/>
        <v>280</v>
      </c>
      <c r="AB81" s="59">
        <f t="shared" si="23"/>
        <v>280</v>
      </c>
      <c r="AC81" s="59">
        <f t="shared" si="23"/>
        <v>0</v>
      </c>
      <c r="AD81" s="59">
        <f t="shared" si="23"/>
        <v>280</v>
      </c>
      <c r="AE81" s="60"/>
    </row>
    <row r="82" spans="1:31" s="6" customFormat="1" ht="12.75">
      <c r="A82" s="40"/>
      <c r="B82" s="40"/>
      <c r="C82" s="40"/>
      <c r="D82" s="40"/>
      <c r="E82" s="40"/>
      <c r="F82" s="40"/>
      <c r="G82" s="40"/>
      <c r="H82" s="40"/>
      <c r="I82" s="40"/>
      <c r="J82" s="40" t="s">
        <v>71</v>
      </c>
      <c r="K82" s="40"/>
      <c r="L82" s="61"/>
      <c r="M82" s="61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3"/>
    </row>
    <row r="83" spans="1:31" ht="12.75" hidden="1">
      <c r="A83" s="119">
        <f>A79+1</f>
        <v>51</v>
      </c>
      <c r="B83" s="119"/>
      <c r="C83" s="119"/>
      <c r="D83" s="119"/>
      <c r="E83" s="119"/>
      <c r="F83" s="119"/>
      <c r="G83" s="119" t="s">
        <v>2</v>
      </c>
      <c r="H83" s="119" t="s">
        <v>2</v>
      </c>
      <c r="I83" s="119"/>
      <c r="J83" s="119"/>
      <c r="K83" s="37"/>
      <c r="L83" s="44"/>
      <c r="M83" s="44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123"/>
    </row>
    <row r="84" spans="1:36" ht="67.5">
      <c r="A84" s="128">
        <f>A83+1</f>
        <v>52</v>
      </c>
      <c r="B84" s="128" t="s">
        <v>1</v>
      </c>
      <c r="C84" s="128">
        <v>311</v>
      </c>
      <c r="D84" s="128" t="s">
        <v>22</v>
      </c>
      <c r="E84" s="128"/>
      <c r="F84" s="128"/>
      <c r="G84" s="128" t="s">
        <v>2</v>
      </c>
      <c r="H84" s="128">
        <v>1</v>
      </c>
      <c r="I84" s="128">
        <v>46</v>
      </c>
      <c r="J84" s="128" t="s">
        <v>91</v>
      </c>
      <c r="K84" s="67" t="s">
        <v>3</v>
      </c>
      <c r="L84" s="49">
        <v>35000</v>
      </c>
      <c r="M84" s="71">
        <v>0</v>
      </c>
      <c r="N84" s="49">
        <v>70000</v>
      </c>
      <c r="O84" s="49">
        <v>1350000</v>
      </c>
      <c r="P84" s="49">
        <v>3200</v>
      </c>
      <c r="Q84" s="49">
        <v>4800</v>
      </c>
      <c r="R84" s="49">
        <v>4680</v>
      </c>
      <c r="S84" s="49">
        <v>3600</v>
      </c>
      <c r="T84" s="49">
        <v>6890</v>
      </c>
      <c r="U84" s="49">
        <v>3270</v>
      </c>
      <c r="V84" s="49">
        <v>1000</v>
      </c>
      <c r="W84" s="49">
        <v>4000</v>
      </c>
      <c r="X84" s="49">
        <v>3970</v>
      </c>
      <c r="Y84" s="49">
        <v>5970</v>
      </c>
      <c r="Z84" s="49">
        <v>7900</v>
      </c>
      <c r="AA84" s="49">
        <v>5900</v>
      </c>
      <c r="AB84" s="49">
        <v>5900</v>
      </c>
      <c r="AC84" s="49"/>
      <c r="AD84" s="49">
        <f>AB84+AC84</f>
        <v>5900</v>
      </c>
      <c r="AE84" s="66" t="s">
        <v>247</v>
      </c>
      <c r="AF84" s="1"/>
      <c r="AG84" s="2"/>
      <c r="AH84" s="2"/>
      <c r="AI84" s="2"/>
      <c r="AJ84" s="2"/>
    </row>
    <row r="85" spans="1:31" ht="12.75">
      <c r="A85" s="96">
        <f>A84+1</f>
        <v>53</v>
      </c>
      <c r="B85" s="96" t="s">
        <v>1</v>
      </c>
      <c r="C85" s="96">
        <v>311</v>
      </c>
      <c r="D85" s="96" t="s">
        <v>22</v>
      </c>
      <c r="E85" s="96"/>
      <c r="F85" s="96"/>
      <c r="G85" s="96" t="s">
        <v>2</v>
      </c>
      <c r="H85" s="96">
        <v>2</v>
      </c>
      <c r="I85" s="96">
        <v>46</v>
      </c>
      <c r="J85" s="96" t="s">
        <v>92</v>
      </c>
      <c r="K85" s="86" t="s">
        <v>3</v>
      </c>
      <c r="L85" s="88">
        <v>5000</v>
      </c>
      <c r="M85" s="71">
        <v>0</v>
      </c>
      <c r="N85" s="49">
        <v>1000</v>
      </c>
      <c r="O85" s="88">
        <v>1000</v>
      </c>
      <c r="P85" s="88">
        <v>30</v>
      </c>
      <c r="Q85" s="88">
        <v>30</v>
      </c>
      <c r="R85" s="49">
        <v>30</v>
      </c>
      <c r="S85" s="49">
        <v>30</v>
      </c>
      <c r="T85" s="49">
        <v>30</v>
      </c>
      <c r="U85" s="49">
        <v>30</v>
      </c>
      <c r="V85" s="49">
        <v>30</v>
      </c>
      <c r="W85" s="49">
        <v>30</v>
      </c>
      <c r="X85" s="49">
        <v>30</v>
      </c>
      <c r="Y85" s="49">
        <v>30</v>
      </c>
      <c r="Z85" s="49">
        <v>30</v>
      </c>
      <c r="AA85" s="49">
        <v>30</v>
      </c>
      <c r="AB85" s="49">
        <v>30</v>
      </c>
      <c r="AC85" s="49"/>
      <c r="AD85" s="49">
        <f>AB85+AC85</f>
        <v>30</v>
      </c>
      <c r="AE85" s="66"/>
    </row>
    <row r="86" spans="1:31" ht="23.25" thickBot="1">
      <c r="A86" s="96">
        <f>A85+1</f>
        <v>54</v>
      </c>
      <c r="B86" s="96" t="s">
        <v>134</v>
      </c>
      <c r="C86" s="96">
        <v>311</v>
      </c>
      <c r="D86" s="96"/>
      <c r="E86" s="96"/>
      <c r="F86" s="96"/>
      <c r="G86" s="96"/>
      <c r="H86" s="96">
        <v>5</v>
      </c>
      <c r="I86" s="96">
        <v>46</v>
      </c>
      <c r="J86" s="96" t="s">
        <v>170</v>
      </c>
      <c r="K86" s="86"/>
      <c r="L86" s="88">
        <v>149000</v>
      </c>
      <c r="M86" s="89">
        <v>-149000</v>
      </c>
      <c r="N86" s="49">
        <f>L86+M86</f>
        <v>0</v>
      </c>
      <c r="O86" s="88">
        <v>0</v>
      </c>
      <c r="P86" s="88">
        <v>0</v>
      </c>
      <c r="Q86" s="88">
        <v>0</v>
      </c>
      <c r="R86" s="49">
        <v>0</v>
      </c>
      <c r="S86" s="49">
        <v>60000</v>
      </c>
      <c r="T86" s="49">
        <v>60000</v>
      </c>
      <c r="U86" s="49">
        <v>61480</v>
      </c>
      <c r="V86" s="49">
        <v>65560</v>
      </c>
      <c r="W86" s="49">
        <v>65900</v>
      </c>
      <c r="X86" s="49">
        <v>66500</v>
      </c>
      <c r="Y86" s="49">
        <v>72760</v>
      </c>
      <c r="Z86" s="49">
        <v>72760</v>
      </c>
      <c r="AA86" s="49">
        <v>72760</v>
      </c>
      <c r="AB86" s="49">
        <v>73360</v>
      </c>
      <c r="AC86" s="49"/>
      <c r="AD86" s="49">
        <f>AB86+AC86</f>
        <v>73360</v>
      </c>
      <c r="AE86" s="66" t="s">
        <v>248</v>
      </c>
    </row>
    <row r="87" spans="1:31" ht="12.75" hidden="1">
      <c r="A87" s="96">
        <f>A86+1</f>
        <v>55</v>
      </c>
      <c r="B87" s="96">
        <v>235</v>
      </c>
      <c r="C87" s="96">
        <v>311</v>
      </c>
      <c r="D87" s="96" t="s">
        <v>22</v>
      </c>
      <c r="E87" s="96"/>
      <c r="F87" s="96"/>
      <c r="G87" s="96"/>
      <c r="H87" s="96">
        <v>4</v>
      </c>
      <c r="I87" s="96">
        <v>46</v>
      </c>
      <c r="J87" s="96" t="s">
        <v>102</v>
      </c>
      <c r="K87" s="86"/>
      <c r="L87" s="89">
        <v>0</v>
      </c>
      <c r="M87" s="89">
        <v>578000</v>
      </c>
      <c r="N87" s="49">
        <v>0</v>
      </c>
      <c r="O87" s="88">
        <v>0</v>
      </c>
      <c r="P87" s="88"/>
      <c r="Q87" s="88"/>
      <c r="R87" s="49">
        <v>0</v>
      </c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66"/>
    </row>
    <row r="88" spans="1:31" ht="13.5" hidden="1" thickBot="1">
      <c r="A88" s="96">
        <f>A87+1</f>
        <v>56</v>
      </c>
      <c r="B88" s="96"/>
      <c r="C88" s="96"/>
      <c r="D88" s="96"/>
      <c r="E88" s="96"/>
      <c r="F88" s="96"/>
      <c r="G88" s="96"/>
      <c r="H88" s="96"/>
      <c r="I88" s="96"/>
      <c r="J88" s="96"/>
      <c r="K88" s="86"/>
      <c r="L88" s="89"/>
      <c r="M88" s="89"/>
      <c r="N88" s="88"/>
      <c r="O88" s="88"/>
      <c r="P88" s="88"/>
      <c r="Q88" s="88"/>
      <c r="R88" s="88"/>
      <c r="S88" s="88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87"/>
    </row>
    <row r="89" spans="1:31" s="6" customFormat="1" ht="13.5" hidden="1" thickBot="1">
      <c r="A89" s="51"/>
      <c r="B89" s="52"/>
      <c r="C89" s="52"/>
      <c r="D89" s="52"/>
      <c r="E89" s="52"/>
      <c r="F89" s="52"/>
      <c r="G89" s="52"/>
      <c r="H89" s="52"/>
      <c r="I89" s="52"/>
      <c r="J89" s="52" t="s">
        <v>11</v>
      </c>
      <c r="K89" s="52"/>
      <c r="L89" s="53">
        <f aca="true" t="shared" si="24" ref="L89:AD89">SUM(L83:L88)</f>
        <v>189000</v>
      </c>
      <c r="M89" s="53">
        <f t="shared" si="24"/>
        <v>429000</v>
      </c>
      <c r="N89" s="54">
        <f t="shared" si="24"/>
        <v>71000</v>
      </c>
      <c r="O89" s="54">
        <f t="shared" si="24"/>
        <v>1351000</v>
      </c>
      <c r="P89" s="54">
        <f t="shared" si="24"/>
        <v>3230</v>
      </c>
      <c r="Q89" s="54">
        <f t="shared" si="24"/>
        <v>4830</v>
      </c>
      <c r="R89" s="54">
        <f t="shared" si="24"/>
        <v>4710</v>
      </c>
      <c r="S89" s="54">
        <f t="shared" si="24"/>
        <v>63630</v>
      </c>
      <c r="T89" s="54">
        <f t="shared" si="24"/>
        <v>66920</v>
      </c>
      <c r="U89" s="54">
        <f t="shared" si="24"/>
        <v>64780</v>
      </c>
      <c r="V89" s="54">
        <f t="shared" si="24"/>
        <v>66590</v>
      </c>
      <c r="W89" s="54">
        <f t="shared" si="24"/>
        <v>69930</v>
      </c>
      <c r="X89" s="54">
        <f t="shared" si="24"/>
        <v>70500</v>
      </c>
      <c r="Y89" s="54">
        <f t="shared" si="24"/>
        <v>78760</v>
      </c>
      <c r="Z89" s="54">
        <f t="shared" si="24"/>
        <v>80690</v>
      </c>
      <c r="AA89" s="54">
        <f t="shared" si="24"/>
        <v>78690</v>
      </c>
      <c r="AB89" s="54">
        <f t="shared" si="24"/>
        <v>79290</v>
      </c>
      <c r="AC89" s="54">
        <f t="shared" si="24"/>
        <v>0</v>
      </c>
      <c r="AD89" s="54">
        <f t="shared" si="24"/>
        <v>79290</v>
      </c>
      <c r="AE89" s="55"/>
    </row>
    <row r="90" spans="1:31" s="6" customFormat="1" ht="13.5" thickBot="1">
      <c r="A90" s="56"/>
      <c r="B90" s="57"/>
      <c r="C90" s="57"/>
      <c r="D90" s="57"/>
      <c r="E90" s="57"/>
      <c r="F90" s="57"/>
      <c r="G90" s="57"/>
      <c r="H90" s="57"/>
      <c r="I90" s="57"/>
      <c r="J90" s="57" t="s">
        <v>72</v>
      </c>
      <c r="K90" s="57"/>
      <c r="L90" s="58">
        <f aca="true" t="shared" si="25" ref="L90:AD90">L89</f>
        <v>189000</v>
      </c>
      <c r="M90" s="58">
        <f t="shared" si="25"/>
        <v>429000</v>
      </c>
      <c r="N90" s="59">
        <f t="shared" si="25"/>
        <v>71000</v>
      </c>
      <c r="O90" s="59">
        <f t="shared" si="25"/>
        <v>1351000</v>
      </c>
      <c r="P90" s="59">
        <f t="shared" si="25"/>
        <v>3230</v>
      </c>
      <c r="Q90" s="59">
        <f t="shared" si="25"/>
        <v>4830</v>
      </c>
      <c r="R90" s="59">
        <f t="shared" si="25"/>
        <v>4710</v>
      </c>
      <c r="S90" s="59">
        <f t="shared" si="25"/>
        <v>63630</v>
      </c>
      <c r="T90" s="59">
        <f t="shared" si="25"/>
        <v>66920</v>
      </c>
      <c r="U90" s="59">
        <f t="shared" si="25"/>
        <v>64780</v>
      </c>
      <c r="V90" s="59">
        <f t="shared" si="25"/>
        <v>66590</v>
      </c>
      <c r="W90" s="59">
        <f t="shared" si="25"/>
        <v>69930</v>
      </c>
      <c r="X90" s="59">
        <f t="shared" si="25"/>
        <v>70500</v>
      </c>
      <c r="Y90" s="59">
        <f t="shared" si="25"/>
        <v>78760</v>
      </c>
      <c r="Z90" s="59">
        <f t="shared" si="25"/>
        <v>80690</v>
      </c>
      <c r="AA90" s="59">
        <f t="shared" si="25"/>
        <v>78690</v>
      </c>
      <c r="AB90" s="59">
        <f t="shared" si="25"/>
        <v>79290</v>
      </c>
      <c r="AC90" s="59">
        <f t="shared" si="25"/>
        <v>0</v>
      </c>
      <c r="AD90" s="59">
        <f t="shared" si="25"/>
        <v>79290</v>
      </c>
      <c r="AE90" s="60"/>
    </row>
    <row r="91" spans="1:31" s="6" customFormat="1" ht="12.75">
      <c r="A91" s="40"/>
      <c r="B91" s="40"/>
      <c r="C91" s="40"/>
      <c r="D91" s="40"/>
      <c r="E91" s="40"/>
      <c r="F91" s="40"/>
      <c r="G91" s="40"/>
      <c r="H91" s="40"/>
      <c r="I91" s="40"/>
      <c r="J91" s="40" t="s">
        <v>50</v>
      </c>
      <c r="K91" s="40"/>
      <c r="L91" s="61"/>
      <c r="M91" s="61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3"/>
    </row>
    <row r="92" spans="1:35" ht="67.5">
      <c r="A92" s="119">
        <f>A88+1</f>
        <v>57</v>
      </c>
      <c r="B92" s="119" t="s">
        <v>1</v>
      </c>
      <c r="C92" s="119">
        <v>312012</v>
      </c>
      <c r="D92" s="119" t="s">
        <v>22</v>
      </c>
      <c r="E92" s="119"/>
      <c r="F92" s="119"/>
      <c r="G92" s="119" t="s">
        <v>2</v>
      </c>
      <c r="H92" s="119">
        <v>1</v>
      </c>
      <c r="I92" s="119">
        <v>111</v>
      </c>
      <c r="J92" s="119" t="s">
        <v>64</v>
      </c>
      <c r="K92" s="37" t="s">
        <v>3</v>
      </c>
      <c r="L92" s="65">
        <v>6554000</v>
      </c>
      <c r="M92" s="44">
        <v>0</v>
      </c>
      <c r="N92" s="65">
        <v>7352000</v>
      </c>
      <c r="O92" s="65">
        <v>7460000</v>
      </c>
      <c r="P92" s="65">
        <v>280808</v>
      </c>
      <c r="Q92" s="65">
        <v>312000</v>
      </c>
      <c r="R92" s="65">
        <v>340000</v>
      </c>
      <c r="S92" s="65">
        <v>360000</v>
      </c>
      <c r="T92" s="49">
        <v>385000</v>
      </c>
      <c r="U92" s="65">
        <v>388000</v>
      </c>
      <c r="V92" s="49">
        <v>431000</v>
      </c>
      <c r="W92" s="49">
        <v>452000</v>
      </c>
      <c r="X92" s="49">
        <v>475000</v>
      </c>
      <c r="Y92" s="49">
        <v>501000</v>
      </c>
      <c r="Z92" s="49">
        <v>697000</v>
      </c>
      <c r="AA92" s="49">
        <v>698900</v>
      </c>
      <c r="AB92" s="49">
        <v>771000</v>
      </c>
      <c r="AC92" s="49"/>
      <c r="AD92" s="49">
        <f>AB92+AC92</f>
        <v>771000</v>
      </c>
      <c r="AE92" s="69" t="s">
        <v>249</v>
      </c>
      <c r="AF92" s="3"/>
      <c r="AG92" s="8"/>
      <c r="AH92" s="10"/>
      <c r="AI92" s="9"/>
    </row>
    <row r="93" spans="1:35" ht="67.5">
      <c r="A93" s="119">
        <f>A92+1</f>
        <v>58</v>
      </c>
      <c r="B93" s="119">
        <v>235</v>
      </c>
      <c r="C93" s="119">
        <v>312012</v>
      </c>
      <c r="D93" s="119" t="s">
        <v>22</v>
      </c>
      <c r="E93" s="119"/>
      <c r="F93" s="119"/>
      <c r="G93" s="119"/>
      <c r="H93" s="129" t="s">
        <v>98</v>
      </c>
      <c r="I93" s="119">
        <v>111</v>
      </c>
      <c r="J93" s="119" t="s">
        <v>160</v>
      </c>
      <c r="K93" s="37"/>
      <c r="L93" s="65">
        <v>0</v>
      </c>
      <c r="M93" s="44">
        <v>64000</v>
      </c>
      <c r="N93" s="65">
        <v>0</v>
      </c>
      <c r="O93" s="65">
        <v>0</v>
      </c>
      <c r="P93" s="65">
        <v>4650</v>
      </c>
      <c r="Q93" s="65">
        <v>3950</v>
      </c>
      <c r="R93" s="65">
        <v>3000</v>
      </c>
      <c r="S93" s="65">
        <v>2000</v>
      </c>
      <c r="T93" s="49">
        <v>4000</v>
      </c>
      <c r="U93" s="65">
        <v>7940</v>
      </c>
      <c r="V93" s="49">
        <v>1350</v>
      </c>
      <c r="W93" s="49">
        <v>2400</v>
      </c>
      <c r="X93" s="49">
        <v>2400</v>
      </c>
      <c r="Y93" s="49">
        <v>4800</v>
      </c>
      <c r="Z93" s="49">
        <v>5780</v>
      </c>
      <c r="AA93" s="49">
        <v>5780</v>
      </c>
      <c r="AB93" s="49">
        <v>2900</v>
      </c>
      <c r="AC93" s="49">
        <v>8600</v>
      </c>
      <c r="AD93" s="49">
        <f>AB93+AC93</f>
        <v>11500</v>
      </c>
      <c r="AE93" s="69" t="s">
        <v>250</v>
      </c>
      <c r="AF93" s="11"/>
      <c r="AG93" s="9"/>
      <c r="AH93" s="9"/>
      <c r="AI93" s="11"/>
    </row>
    <row r="94" spans="1:31" ht="12.75" hidden="1">
      <c r="A94" s="119">
        <f aca="true" t="shared" si="26" ref="A94:A102">A93+1</f>
        <v>59</v>
      </c>
      <c r="B94" s="119">
        <v>235</v>
      </c>
      <c r="C94" s="119">
        <v>312001</v>
      </c>
      <c r="D94" s="119" t="s">
        <v>22</v>
      </c>
      <c r="E94" s="119"/>
      <c r="F94" s="119"/>
      <c r="G94" s="119"/>
      <c r="H94" s="129" t="s">
        <v>99</v>
      </c>
      <c r="I94" s="119">
        <v>111</v>
      </c>
      <c r="J94" s="119" t="s">
        <v>103</v>
      </c>
      <c r="K94" s="37"/>
      <c r="L94" s="65">
        <v>0</v>
      </c>
      <c r="M94" s="44">
        <v>1525000</v>
      </c>
      <c r="N94" s="65">
        <v>1640000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49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9"/>
    </row>
    <row r="95" spans="1:31" ht="39" customHeight="1" hidden="1">
      <c r="A95" s="119">
        <f t="shared" si="26"/>
        <v>60</v>
      </c>
      <c r="B95" s="128">
        <v>235</v>
      </c>
      <c r="C95" s="128">
        <v>312001</v>
      </c>
      <c r="D95" s="128" t="s">
        <v>22</v>
      </c>
      <c r="E95" s="128"/>
      <c r="F95" s="128"/>
      <c r="G95" s="128"/>
      <c r="H95" s="130" t="s">
        <v>114</v>
      </c>
      <c r="I95" s="131" t="s">
        <v>132</v>
      </c>
      <c r="J95" s="128" t="s">
        <v>113</v>
      </c>
      <c r="K95" s="67" t="s">
        <v>3</v>
      </c>
      <c r="L95" s="49">
        <v>0</v>
      </c>
      <c r="M95" s="44">
        <v>0</v>
      </c>
      <c r="N95" s="49">
        <v>776000</v>
      </c>
      <c r="O95" s="49">
        <v>1485000</v>
      </c>
      <c r="P95" s="65">
        <v>0</v>
      </c>
      <c r="Q95" s="65">
        <v>0</v>
      </c>
      <c r="R95" s="65">
        <v>0</v>
      </c>
      <c r="S95" s="65">
        <v>0</v>
      </c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93" t="s">
        <v>126</v>
      </c>
    </row>
    <row r="96" spans="1:32" ht="131.25" customHeight="1" hidden="1">
      <c r="A96" s="119">
        <f t="shared" si="26"/>
        <v>61</v>
      </c>
      <c r="B96" s="128" t="s">
        <v>134</v>
      </c>
      <c r="C96" s="128">
        <v>312001</v>
      </c>
      <c r="D96" s="128" t="s">
        <v>22</v>
      </c>
      <c r="E96" s="128"/>
      <c r="F96" s="128"/>
      <c r="G96" s="128"/>
      <c r="H96" s="130" t="s">
        <v>125</v>
      </c>
      <c r="I96" s="131" t="s">
        <v>154</v>
      </c>
      <c r="J96" s="128" t="s">
        <v>143</v>
      </c>
      <c r="K96" s="67"/>
      <c r="L96" s="49"/>
      <c r="M96" s="44"/>
      <c r="N96" s="49"/>
      <c r="O96" s="49"/>
      <c r="P96" s="65">
        <v>0</v>
      </c>
      <c r="Q96" s="65">
        <v>113350</v>
      </c>
      <c r="R96" s="65">
        <v>148400</v>
      </c>
      <c r="S96" s="65">
        <v>74500</v>
      </c>
      <c r="T96" s="49">
        <v>114100</v>
      </c>
      <c r="U96" s="88">
        <v>113530</v>
      </c>
      <c r="V96" s="49">
        <v>0</v>
      </c>
      <c r="W96" s="49"/>
      <c r="X96" s="49"/>
      <c r="Y96" s="49"/>
      <c r="Z96" s="49"/>
      <c r="AA96" s="49"/>
      <c r="AB96" s="49"/>
      <c r="AC96" s="49"/>
      <c r="AD96" s="49"/>
      <c r="AE96" s="93" t="s">
        <v>176</v>
      </c>
      <c r="AF96" s="2"/>
    </row>
    <row r="97" spans="1:31" ht="102.75" customHeight="1" hidden="1">
      <c r="A97" s="119">
        <f t="shared" si="26"/>
        <v>62</v>
      </c>
      <c r="B97" s="128" t="s">
        <v>134</v>
      </c>
      <c r="C97" s="128">
        <v>312001</v>
      </c>
      <c r="D97" s="128" t="s">
        <v>22</v>
      </c>
      <c r="E97" s="128"/>
      <c r="F97" s="128"/>
      <c r="G97" s="128"/>
      <c r="H97" s="130" t="s">
        <v>152</v>
      </c>
      <c r="I97" s="131" t="s">
        <v>155</v>
      </c>
      <c r="J97" s="128" t="s">
        <v>144</v>
      </c>
      <c r="K97" s="67"/>
      <c r="L97" s="49"/>
      <c r="M97" s="44"/>
      <c r="N97" s="49"/>
      <c r="O97" s="49"/>
      <c r="P97" s="65">
        <v>0</v>
      </c>
      <c r="Q97" s="132">
        <v>60000</v>
      </c>
      <c r="R97" s="65">
        <v>60000</v>
      </c>
      <c r="S97" s="65">
        <v>73500</v>
      </c>
      <c r="T97" s="49">
        <v>40100</v>
      </c>
      <c r="U97" s="88">
        <v>0</v>
      </c>
      <c r="V97" s="49">
        <v>0</v>
      </c>
      <c r="W97" s="88"/>
      <c r="X97" s="88"/>
      <c r="Y97" s="88"/>
      <c r="Z97" s="88"/>
      <c r="AA97" s="88"/>
      <c r="AB97" s="88"/>
      <c r="AC97" s="88"/>
      <c r="AD97" s="49"/>
      <c r="AE97" s="87" t="s">
        <v>161</v>
      </c>
    </row>
    <row r="98" spans="1:31" ht="12.75" customHeight="1" hidden="1">
      <c r="A98" s="119">
        <f t="shared" si="26"/>
        <v>63</v>
      </c>
      <c r="B98" s="128"/>
      <c r="C98" s="128"/>
      <c r="D98" s="128"/>
      <c r="E98" s="128"/>
      <c r="F98" s="128"/>
      <c r="G98" s="128"/>
      <c r="H98" s="130"/>
      <c r="I98" s="128"/>
      <c r="J98" s="128" t="s">
        <v>130</v>
      </c>
      <c r="K98" s="67"/>
      <c r="L98" s="49"/>
      <c r="M98" s="44"/>
      <c r="N98" s="49"/>
      <c r="O98" s="49"/>
      <c r="P98" s="65">
        <v>0</v>
      </c>
      <c r="Q98" s="65">
        <v>0</v>
      </c>
      <c r="R98" s="65">
        <v>0</v>
      </c>
      <c r="S98" s="65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93" t="s">
        <v>129</v>
      </c>
    </row>
    <row r="99" spans="1:31" ht="56.25" hidden="1">
      <c r="A99" s="119">
        <f t="shared" si="26"/>
        <v>64</v>
      </c>
      <c r="B99" s="128">
        <v>235</v>
      </c>
      <c r="C99" s="128">
        <v>312007</v>
      </c>
      <c r="D99" s="128" t="s">
        <v>22</v>
      </c>
      <c r="E99" s="128"/>
      <c r="F99" s="128"/>
      <c r="G99" s="128"/>
      <c r="H99" s="128">
        <v>3</v>
      </c>
      <c r="I99" s="128">
        <v>41</v>
      </c>
      <c r="J99" s="128" t="s">
        <v>28</v>
      </c>
      <c r="K99" s="67"/>
      <c r="L99" s="49">
        <v>122000</v>
      </c>
      <c r="M99" s="44">
        <v>0</v>
      </c>
      <c r="N99" s="49">
        <v>129000</v>
      </c>
      <c r="O99" s="49">
        <v>137000</v>
      </c>
      <c r="P99" s="65">
        <v>0</v>
      </c>
      <c r="Q99" s="65">
        <v>0</v>
      </c>
      <c r="R99" s="65">
        <f>Q99*30.126</f>
        <v>0</v>
      </c>
      <c r="S99" s="65">
        <v>0</v>
      </c>
      <c r="T99" s="49">
        <v>0</v>
      </c>
      <c r="U99" s="88">
        <v>0</v>
      </c>
      <c r="V99" s="88">
        <v>0</v>
      </c>
      <c r="W99" s="88"/>
      <c r="X99" s="88"/>
      <c r="Y99" s="88"/>
      <c r="Z99" s="88"/>
      <c r="AA99" s="88"/>
      <c r="AB99" s="88"/>
      <c r="AC99" s="88"/>
      <c r="AD99" s="49"/>
      <c r="AE99" s="73" t="s">
        <v>148</v>
      </c>
    </row>
    <row r="100" spans="1:31" ht="12.75" customHeight="1" hidden="1">
      <c r="A100" s="119">
        <f t="shared" si="26"/>
        <v>65</v>
      </c>
      <c r="B100" s="128" t="s">
        <v>1</v>
      </c>
      <c r="C100" s="128">
        <v>312007</v>
      </c>
      <c r="D100" s="128" t="s">
        <v>22</v>
      </c>
      <c r="E100" s="128"/>
      <c r="F100" s="128"/>
      <c r="G100" s="128" t="s">
        <v>2</v>
      </c>
      <c r="H100" s="128">
        <v>4</v>
      </c>
      <c r="I100" s="128">
        <v>41</v>
      </c>
      <c r="J100" s="128" t="s">
        <v>93</v>
      </c>
      <c r="K100" s="67" t="s">
        <v>3</v>
      </c>
      <c r="L100" s="49">
        <v>0</v>
      </c>
      <c r="M100" s="44">
        <v>0</v>
      </c>
      <c r="N100" s="65">
        <f>L100+M100</f>
        <v>0</v>
      </c>
      <c r="O100" s="49">
        <v>0</v>
      </c>
      <c r="P100" s="65">
        <v>0</v>
      </c>
      <c r="Q100" s="65">
        <v>0</v>
      </c>
      <c r="R100" s="65">
        <v>0</v>
      </c>
      <c r="S100" s="65">
        <v>0</v>
      </c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66"/>
    </row>
    <row r="101" spans="1:31" ht="12.75" customHeight="1" hidden="1">
      <c r="A101" s="119">
        <f t="shared" si="26"/>
        <v>66</v>
      </c>
      <c r="B101" s="128" t="s">
        <v>1</v>
      </c>
      <c r="C101" s="128">
        <v>312008</v>
      </c>
      <c r="D101" s="128" t="s">
        <v>22</v>
      </c>
      <c r="E101" s="128"/>
      <c r="F101" s="128"/>
      <c r="G101" s="128" t="s">
        <v>2</v>
      </c>
      <c r="H101" s="128"/>
      <c r="I101" s="128">
        <v>41</v>
      </c>
      <c r="J101" s="128" t="s">
        <v>63</v>
      </c>
      <c r="K101" s="67" t="s">
        <v>3</v>
      </c>
      <c r="L101" s="49">
        <v>0</v>
      </c>
      <c r="M101" s="44">
        <v>0</v>
      </c>
      <c r="N101" s="65">
        <f>L101+M101</f>
        <v>0</v>
      </c>
      <c r="O101" s="49">
        <v>0</v>
      </c>
      <c r="P101" s="65">
        <v>0</v>
      </c>
      <c r="Q101" s="65"/>
      <c r="R101" s="65">
        <v>0</v>
      </c>
      <c r="S101" s="65">
        <v>0</v>
      </c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66"/>
    </row>
    <row r="102" spans="1:31" ht="36" customHeight="1">
      <c r="A102" s="119">
        <f t="shared" si="26"/>
        <v>67</v>
      </c>
      <c r="B102" s="128" t="s">
        <v>134</v>
      </c>
      <c r="C102" s="128">
        <v>312008</v>
      </c>
      <c r="D102" s="128" t="s">
        <v>22</v>
      </c>
      <c r="E102" s="128"/>
      <c r="F102" s="128"/>
      <c r="G102" s="128"/>
      <c r="H102" s="128">
        <v>2</v>
      </c>
      <c r="I102" s="128">
        <v>46</v>
      </c>
      <c r="J102" s="128" t="s">
        <v>182</v>
      </c>
      <c r="K102" s="67"/>
      <c r="L102" s="49">
        <v>0</v>
      </c>
      <c r="M102" s="44">
        <v>50000</v>
      </c>
      <c r="N102" s="65">
        <v>20000</v>
      </c>
      <c r="O102" s="49">
        <v>0</v>
      </c>
      <c r="P102" s="65">
        <v>0</v>
      </c>
      <c r="Q102" s="65"/>
      <c r="R102" s="65">
        <v>0</v>
      </c>
      <c r="S102" s="65">
        <v>0</v>
      </c>
      <c r="T102" s="49"/>
      <c r="U102" s="49"/>
      <c r="V102" s="49">
        <v>1670</v>
      </c>
      <c r="W102" s="49">
        <v>0</v>
      </c>
      <c r="X102" s="49">
        <v>4000</v>
      </c>
      <c r="Y102" s="49">
        <v>0</v>
      </c>
      <c r="Z102" s="49">
        <v>3500</v>
      </c>
      <c r="AA102" s="49">
        <v>3500</v>
      </c>
      <c r="AB102" s="49">
        <v>0</v>
      </c>
      <c r="AC102" s="49"/>
      <c r="AD102" s="49">
        <f aca="true" t="shared" si="27" ref="AD102:AD108">AB102+AC102</f>
        <v>0</v>
      </c>
      <c r="AE102" s="133" t="s">
        <v>212</v>
      </c>
    </row>
    <row r="103" spans="1:31" ht="12.75">
      <c r="A103" s="128">
        <f>A102+1</f>
        <v>68</v>
      </c>
      <c r="B103" s="128" t="s">
        <v>134</v>
      </c>
      <c r="C103" s="119">
        <v>312012</v>
      </c>
      <c r="D103" s="128" t="s">
        <v>22</v>
      </c>
      <c r="E103" s="128"/>
      <c r="F103" s="128"/>
      <c r="G103" s="128" t="s">
        <v>2</v>
      </c>
      <c r="H103" s="128">
        <v>2</v>
      </c>
      <c r="I103" s="128">
        <v>111</v>
      </c>
      <c r="J103" s="128" t="s">
        <v>25</v>
      </c>
      <c r="K103" s="67" t="s">
        <v>3</v>
      </c>
      <c r="L103" s="49">
        <v>69000</v>
      </c>
      <c r="M103" s="44">
        <v>0</v>
      </c>
      <c r="N103" s="65">
        <v>76000</v>
      </c>
      <c r="O103" s="49">
        <v>75000</v>
      </c>
      <c r="P103" s="65">
        <v>2710</v>
      </c>
      <c r="Q103" s="65">
        <v>2780</v>
      </c>
      <c r="R103" s="65">
        <v>2790</v>
      </c>
      <c r="S103" s="65">
        <v>2800</v>
      </c>
      <c r="T103" s="49">
        <v>2800</v>
      </c>
      <c r="U103" s="65">
        <v>2850</v>
      </c>
      <c r="V103" s="49">
        <v>3910</v>
      </c>
      <c r="W103" s="49">
        <v>4050</v>
      </c>
      <c r="X103" s="49">
        <v>4150</v>
      </c>
      <c r="Y103" s="49">
        <v>4250</v>
      </c>
      <c r="Z103" s="49">
        <v>5120</v>
      </c>
      <c r="AA103" s="49">
        <v>5120</v>
      </c>
      <c r="AB103" s="49">
        <v>5340</v>
      </c>
      <c r="AC103" s="49"/>
      <c r="AD103" s="49">
        <f t="shared" si="27"/>
        <v>5340</v>
      </c>
      <c r="AE103" s="69"/>
    </row>
    <row r="104" spans="1:31" ht="24.75" customHeight="1">
      <c r="A104" s="128">
        <f>A103+1</f>
        <v>69</v>
      </c>
      <c r="B104" s="128" t="s">
        <v>134</v>
      </c>
      <c r="C104" s="119">
        <v>312012</v>
      </c>
      <c r="D104" s="128" t="s">
        <v>22</v>
      </c>
      <c r="E104" s="128"/>
      <c r="F104" s="128"/>
      <c r="G104" s="128"/>
      <c r="H104" s="128">
        <v>6</v>
      </c>
      <c r="I104" s="128">
        <v>111</v>
      </c>
      <c r="J104" s="128" t="s">
        <v>107</v>
      </c>
      <c r="K104" s="67"/>
      <c r="L104" s="71"/>
      <c r="M104" s="71"/>
      <c r="N104" s="49">
        <v>22000</v>
      </c>
      <c r="O104" s="49">
        <v>23000</v>
      </c>
      <c r="P104" s="65">
        <v>800</v>
      </c>
      <c r="Q104" s="65">
        <v>820</v>
      </c>
      <c r="R104" s="65">
        <v>890</v>
      </c>
      <c r="S104" s="65">
        <v>900</v>
      </c>
      <c r="T104" s="49">
        <v>900</v>
      </c>
      <c r="U104" s="49">
        <v>930</v>
      </c>
      <c r="V104" s="49">
        <v>1080</v>
      </c>
      <c r="W104" s="49">
        <v>1120</v>
      </c>
      <c r="X104" s="49">
        <v>1170</v>
      </c>
      <c r="Y104" s="49">
        <v>1210</v>
      </c>
      <c r="Z104" s="49">
        <v>1310</v>
      </c>
      <c r="AA104" s="49">
        <v>1310</v>
      </c>
      <c r="AB104" s="49">
        <v>1370</v>
      </c>
      <c r="AC104" s="49"/>
      <c r="AD104" s="49">
        <f t="shared" si="27"/>
        <v>1370</v>
      </c>
      <c r="AE104" s="69"/>
    </row>
    <row r="105" spans="1:31" ht="23.25" customHeight="1">
      <c r="A105" s="128">
        <f>A104+1</f>
        <v>70</v>
      </c>
      <c r="B105" s="128" t="s">
        <v>134</v>
      </c>
      <c r="C105" s="119">
        <v>312012</v>
      </c>
      <c r="D105" s="128" t="s">
        <v>22</v>
      </c>
      <c r="E105" s="128"/>
      <c r="F105" s="128"/>
      <c r="G105" s="128"/>
      <c r="H105" s="130" t="s">
        <v>157</v>
      </c>
      <c r="I105" s="128">
        <v>111</v>
      </c>
      <c r="J105" s="128" t="s">
        <v>172</v>
      </c>
      <c r="K105" s="67"/>
      <c r="L105" s="71"/>
      <c r="M105" s="71"/>
      <c r="N105" s="49">
        <v>384000</v>
      </c>
      <c r="O105" s="49">
        <v>0</v>
      </c>
      <c r="P105" s="65">
        <v>0</v>
      </c>
      <c r="Q105" s="65"/>
      <c r="R105" s="65">
        <v>0</v>
      </c>
      <c r="S105" s="65">
        <v>2490</v>
      </c>
      <c r="T105" s="49">
        <v>2490</v>
      </c>
      <c r="U105" s="49">
        <v>2940</v>
      </c>
      <c r="V105" s="49">
        <v>3040</v>
      </c>
      <c r="W105" s="49">
        <v>3120</v>
      </c>
      <c r="X105" s="49">
        <v>3200</v>
      </c>
      <c r="Y105" s="49">
        <v>3410</v>
      </c>
      <c r="Z105" s="49">
        <v>4570</v>
      </c>
      <c r="AA105" s="49">
        <v>5350</v>
      </c>
      <c r="AB105" s="49">
        <v>5350</v>
      </c>
      <c r="AC105" s="49"/>
      <c r="AD105" s="49">
        <f t="shared" si="27"/>
        <v>5350</v>
      </c>
      <c r="AE105" s="69"/>
    </row>
    <row r="106" spans="1:31" ht="23.25" customHeight="1">
      <c r="A106" s="134" t="s">
        <v>184</v>
      </c>
      <c r="B106" s="96" t="s">
        <v>134</v>
      </c>
      <c r="C106" s="128">
        <v>312012</v>
      </c>
      <c r="D106" s="96" t="s">
        <v>22</v>
      </c>
      <c r="E106" s="96"/>
      <c r="F106" s="96"/>
      <c r="G106" s="96"/>
      <c r="H106" s="135" t="s">
        <v>185</v>
      </c>
      <c r="I106" s="96">
        <v>111</v>
      </c>
      <c r="J106" s="96" t="s">
        <v>186</v>
      </c>
      <c r="K106" s="86"/>
      <c r="L106" s="89"/>
      <c r="M106" s="89"/>
      <c r="N106" s="88"/>
      <c r="O106" s="88"/>
      <c r="P106" s="48"/>
      <c r="Q106" s="48"/>
      <c r="R106" s="65"/>
      <c r="S106" s="65"/>
      <c r="T106" s="49"/>
      <c r="U106" s="49"/>
      <c r="V106" s="49">
        <v>0</v>
      </c>
      <c r="W106" s="49">
        <v>100</v>
      </c>
      <c r="X106" s="49">
        <v>100</v>
      </c>
      <c r="Y106" s="49">
        <v>200</v>
      </c>
      <c r="Z106" s="49">
        <v>160</v>
      </c>
      <c r="AA106" s="49">
        <v>160</v>
      </c>
      <c r="AB106" s="49">
        <v>170</v>
      </c>
      <c r="AC106" s="49"/>
      <c r="AD106" s="49">
        <f t="shared" si="27"/>
        <v>170</v>
      </c>
      <c r="AE106" s="69"/>
    </row>
    <row r="107" spans="1:31" ht="67.5" customHeight="1">
      <c r="A107" s="134" t="s">
        <v>196</v>
      </c>
      <c r="B107" s="96" t="s">
        <v>134</v>
      </c>
      <c r="C107" s="125">
        <v>312012</v>
      </c>
      <c r="D107" s="96" t="s">
        <v>22</v>
      </c>
      <c r="E107" s="96"/>
      <c r="F107" s="96"/>
      <c r="G107" s="96"/>
      <c r="H107" s="135" t="s">
        <v>197</v>
      </c>
      <c r="I107" s="96">
        <v>111</v>
      </c>
      <c r="J107" s="96" t="s">
        <v>198</v>
      </c>
      <c r="K107" s="86"/>
      <c r="L107" s="89"/>
      <c r="M107" s="89"/>
      <c r="N107" s="88"/>
      <c r="O107" s="88"/>
      <c r="P107" s="48"/>
      <c r="Q107" s="48"/>
      <c r="R107" s="65"/>
      <c r="S107" s="65"/>
      <c r="T107" s="49"/>
      <c r="U107" s="49"/>
      <c r="V107" s="49"/>
      <c r="W107" s="49">
        <v>30200</v>
      </c>
      <c r="X107" s="49">
        <v>0</v>
      </c>
      <c r="Y107" s="49">
        <v>0</v>
      </c>
      <c r="Z107" s="49">
        <v>500</v>
      </c>
      <c r="AA107" s="49">
        <v>500</v>
      </c>
      <c r="AB107" s="49">
        <v>12600</v>
      </c>
      <c r="AC107" s="49"/>
      <c r="AD107" s="49">
        <f t="shared" si="27"/>
        <v>12600</v>
      </c>
      <c r="AE107" s="69" t="s">
        <v>251</v>
      </c>
    </row>
    <row r="108" spans="1:31" ht="99" customHeight="1" thickBot="1">
      <c r="A108" s="128">
        <f>A105+1</f>
        <v>71</v>
      </c>
      <c r="B108" s="96">
        <v>221</v>
      </c>
      <c r="C108" s="136">
        <v>292027</v>
      </c>
      <c r="D108" s="96"/>
      <c r="E108" s="96"/>
      <c r="F108" s="96"/>
      <c r="G108" s="96"/>
      <c r="H108" s="135" t="s">
        <v>95</v>
      </c>
      <c r="I108" s="96">
        <v>41</v>
      </c>
      <c r="J108" s="96" t="s">
        <v>117</v>
      </c>
      <c r="K108" s="86"/>
      <c r="L108" s="89"/>
      <c r="M108" s="89"/>
      <c r="N108" s="88">
        <v>0</v>
      </c>
      <c r="O108" s="88">
        <v>588000</v>
      </c>
      <c r="P108" s="48">
        <v>12190</v>
      </c>
      <c r="Q108" s="48">
        <v>13730</v>
      </c>
      <c r="R108" s="65">
        <v>15030</v>
      </c>
      <c r="S108" s="65">
        <v>10270</v>
      </c>
      <c r="T108" s="49">
        <v>15520</v>
      </c>
      <c r="U108" s="49">
        <v>17550</v>
      </c>
      <c r="V108" s="49">
        <v>9300</v>
      </c>
      <c r="W108" s="49">
        <v>9300</v>
      </c>
      <c r="X108" s="49">
        <v>8050</v>
      </c>
      <c r="Y108" s="49">
        <v>8050</v>
      </c>
      <c r="Z108" s="49">
        <v>3490</v>
      </c>
      <c r="AA108" s="49">
        <v>3490</v>
      </c>
      <c r="AB108" s="49">
        <v>3590</v>
      </c>
      <c r="AC108" s="49"/>
      <c r="AD108" s="49">
        <f t="shared" si="27"/>
        <v>3590</v>
      </c>
      <c r="AE108" s="66"/>
    </row>
    <row r="109" spans="1:31" s="6" customFormat="1" ht="13.5" customHeight="1" hidden="1" thickBot="1">
      <c r="A109" s="137"/>
      <c r="B109" s="56"/>
      <c r="C109" s="57"/>
      <c r="D109" s="57"/>
      <c r="E109" s="57"/>
      <c r="F109" s="57"/>
      <c r="G109" s="57"/>
      <c r="H109" s="57"/>
      <c r="I109" s="57"/>
      <c r="J109" s="57" t="s">
        <v>11</v>
      </c>
      <c r="K109" s="57"/>
      <c r="L109" s="58">
        <f>SUM(L92:L105)</f>
        <v>6745000</v>
      </c>
      <c r="M109" s="58">
        <f>SUM(M92:M105)</f>
        <v>1639000</v>
      </c>
      <c r="N109" s="59">
        <f aca="true" t="shared" si="28" ref="N109:AD109">SUM(N92:N108)</f>
        <v>10399000</v>
      </c>
      <c r="O109" s="59">
        <f t="shared" si="28"/>
        <v>9768000</v>
      </c>
      <c r="P109" s="59">
        <f t="shared" si="28"/>
        <v>301158</v>
      </c>
      <c r="Q109" s="59">
        <f t="shared" si="28"/>
        <v>506630</v>
      </c>
      <c r="R109" s="59">
        <f t="shared" si="28"/>
        <v>570110</v>
      </c>
      <c r="S109" s="59">
        <f t="shared" si="28"/>
        <v>526460</v>
      </c>
      <c r="T109" s="59">
        <f t="shared" si="28"/>
        <v>564910</v>
      </c>
      <c r="U109" s="59">
        <f t="shared" si="28"/>
        <v>533740</v>
      </c>
      <c r="V109" s="59">
        <f t="shared" si="28"/>
        <v>451350</v>
      </c>
      <c r="W109" s="59">
        <f t="shared" si="28"/>
        <v>502290</v>
      </c>
      <c r="X109" s="59">
        <f t="shared" si="28"/>
        <v>498070</v>
      </c>
      <c r="Y109" s="59">
        <f t="shared" si="28"/>
        <v>522920</v>
      </c>
      <c r="Z109" s="59">
        <f t="shared" si="28"/>
        <v>721430</v>
      </c>
      <c r="AA109" s="59">
        <f t="shared" si="28"/>
        <v>724110</v>
      </c>
      <c r="AB109" s="59">
        <f t="shared" si="28"/>
        <v>802320</v>
      </c>
      <c r="AC109" s="59">
        <f t="shared" si="28"/>
        <v>8600</v>
      </c>
      <c r="AD109" s="59">
        <f t="shared" si="28"/>
        <v>810920</v>
      </c>
      <c r="AE109" s="60"/>
    </row>
    <row r="110" spans="1:31" s="6" customFormat="1" ht="13.5" thickBot="1">
      <c r="A110" s="56"/>
      <c r="B110" s="57"/>
      <c r="C110" s="57"/>
      <c r="D110" s="57"/>
      <c r="E110" s="57"/>
      <c r="F110" s="57"/>
      <c r="G110" s="57"/>
      <c r="H110" s="57"/>
      <c r="I110" s="57"/>
      <c r="J110" s="57" t="s">
        <v>51</v>
      </c>
      <c r="K110" s="57"/>
      <c r="L110" s="58">
        <f aca="true" t="shared" si="29" ref="L110:AD110">L109</f>
        <v>6745000</v>
      </c>
      <c r="M110" s="58">
        <f t="shared" si="29"/>
        <v>1639000</v>
      </c>
      <c r="N110" s="59">
        <f t="shared" si="29"/>
        <v>10399000</v>
      </c>
      <c r="O110" s="59">
        <f t="shared" si="29"/>
        <v>9768000</v>
      </c>
      <c r="P110" s="59">
        <f t="shared" si="29"/>
        <v>301158</v>
      </c>
      <c r="Q110" s="59">
        <f t="shared" si="29"/>
        <v>506630</v>
      </c>
      <c r="R110" s="59">
        <f t="shared" si="29"/>
        <v>570110</v>
      </c>
      <c r="S110" s="59">
        <f t="shared" si="29"/>
        <v>526460</v>
      </c>
      <c r="T110" s="59">
        <f t="shared" si="29"/>
        <v>564910</v>
      </c>
      <c r="U110" s="59">
        <f t="shared" si="29"/>
        <v>533740</v>
      </c>
      <c r="V110" s="59">
        <f t="shared" si="29"/>
        <v>451350</v>
      </c>
      <c r="W110" s="59">
        <f t="shared" si="29"/>
        <v>502290</v>
      </c>
      <c r="X110" s="59">
        <f t="shared" si="29"/>
        <v>498070</v>
      </c>
      <c r="Y110" s="59">
        <f t="shared" si="29"/>
        <v>522920</v>
      </c>
      <c r="Z110" s="59">
        <f t="shared" si="29"/>
        <v>721430</v>
      </c>
      <c r="AA110" s="59">
        <f t="shared" si="29"/>
        <v>724110</v>
      </c>
      <c r="AB110" s="59">
        <f t="shared" si="29"/>
        <v>802320</v>
      </c>
      <c r="AC110" s="59">
        <f t="shared" si="29"/>
        <v>8600</v>
      </c>
      <c r="AD110" s="59">
        <f t="shared" si="29"/>
        <v>810920</v>
      </c>
      <c r="AE110" s="60"/>
    </row>
    <row r="111" spans="1:31" s="6" customFormat="1" ht="12.75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 t="s">
        <v>52</v>
      </c>
      <c r="K111" s="40"/>
      <c r="L111" s="61"/>
      <c r="M111" s="61"/>
      <c r="N111" s="62"/>
      <c r="O111" s="62"/>
      <c r="P111" s="62"/>
      <c r="Q111" s="62"/>
      <c r="R111" s="62"/>
      <c r="S111" s="62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63"/>
    </row>
    <row r="112" spans="1:31" s="6" customFormat="1" ht="56.25">
      <c r="A112" s="103">
        <f>A108+1</f>
        <v>72</v>
      </c>
      <c r="B112" s="103" t="s">
        <v>134</v>
      </c>
      <c r="C112" s="105" t="s">
        <v>189</v>
      </c>
      <c r="D112" s="103" t="s">
        <v>24</v>
      </c>
      <c r="E112" s="103"/>
      <c r="F112" s="103"/>
      <c r="G112" s="103"/>
      <c r="H112" s="139" t="s">
        <v>179</v>
      </c>
      <c r="I112" s="105" t="s">
        <v>221</v>
      </c>
      <c r="J112" s="103" t="s">
        <v>112</v>
      </c>
      <c r="K112" s="37"/>
      <c r="L112" s="140">
        <v>0</v>
      </c>
      <c r="M112" s="44">
        <v>0</v>
      </c>
      <c r="N112" s="65">
        <v>3500000</v>
      </c>
      <c r="O112" s="65">
        <v>0</v>
      </c>
      <c r="P112" s="65">
        <v>0</v>
      </c>
      <c r="Q112" s="65">
        <v>0</v>
      </c>
      <c r="R112" s="65">
        <v>12000</v>
      </c>
      <c r="S112" s="65">
        <v>0</v>
      </c>
      <c r="T112" s="49">
        <v>0</v>
      </c>
      <c r="U112" s="65">
        <v>8000</v>
      </c>
      <c r="V112" s="49">
        <v>4000</v>
      </c>
      <c r="W112" s="65">
        <v>0</v>
      </c>
      <c r="X112" s="65">
        <v>0</v>
      </c>
      <c r="Y112" s="65">
        <v>11630</v>
      </c>
      <c r="Z112" s="65">
        <v>0</v>
      </c>
      <c r="AA112" s="65">
        <v>0</v>
      </c>
      <c r="AB112" s="65">
        <v>0</v>
      </c>
      <c r="AC112" s="65"/>
      <c r="AD112" s="49">
        <f>AB112+AC112</f>
        <v>0</v>
      </c>
      <c r="AE112" s="123" t="s">
        <v>252</v>
      </c>
    </row>
    <row r="113" spans="1:31" s="6" customFormat="1" ht="12.75" hidden="1">
      <c r="A113" s="106">
        <f aca="true" t="shared" si="30" ref="A113:A118">A112+1</f>
        <v>73</v>
      </c>
      <c r="B113" s="104">
        <v>235</v>
      </c>
      <c r="C113" s="104">
        <v>322001</v>
      </c>
      <c r="D113" s="104" t="s">
        <v>24</v>
      </c>
      <c r="E113" s="104"/>
      <c r="F113" s="104"/>
      <c r="G113" s="104"/>
      <c r="H113" s="141" t="s">
        <v>97</v>
      </c>
      <c r="I113" s="104">
        <v>111</v>
      </c>
      <c r="J113" s="104" t="s">
        <v>109</v>
      </c>
      <c r="K113" s="86"/>
      <c r="L113" s="142">
        <v>0</v>
      </c>
      <c r="M113" s="44">
        <v>0</v>
      </c>
      <c r="N113" s="65">
        <f>L113+M113</f>
        <v>0</v>
      </c>
      <c r="O113" s="88">
        <v>0</v>
      </c>
      <c r="P113" s="88">
        <v>0</v>
      </c>
      <c r="Q113" s="88">
        <v>0</v>
      </c>
      <c r="R113" s="88">
        <v>0</v>
      </c>
      <c r="S113" s="49">
        <v>0</v>
      </c>
      <c r="T113" s="65"/>
      <c r="U113" s="49"/>
      <c r="V113" s="88"/>
      <c r="W113" s="88"/>
      <c r="X113" s="88"/>
      <c r="Y113" s="88"/>
      <c r="Z113" s="88"/>
      <c r="AA113" s="88"/>
      <c r="AB113" s="88"/>
      <c r="AC113" s="88"/>
      <c r="AD113" s="49"/>
      <c r="AE113" s="87"/>
    </row>
    <row r="114" spans="1:31" s="6" customFormat="1" ht="22.5">
      <c r="A114" s="143">
        <f t="shared" si="30"/>
        <v>74</v>
      </c>
      <c r="B114" s="144" t="s">
        <v>118</v>
      </c>
      <c r="C114" s="103">
        <v>322001</v>
      </c>
      <c r="D114" s="103" t="s">
        <v>24</v>
      </c>
      <c r="E114" s="103"/>
      <c r="F114" s="103"/>
      <c r="G114" s="103"/>
      <c r="H114" s="144" t="s">
        <v>124</v>
      </c>
      <c r="I114" s="139" t="s">
        <v>221</v>
      </c>
      <c r="J114" s="103" t="s">
        <v>119</v>
      </c>
      <c r="K114" s="86"/>
      <c r="L114" s="142"/>
      <c r="M114" s="44"/>
      <c r="N114" s="65">
        <v>0</v>
      </c>
      <c r="O114" s="88">
        <v>3797000</v>
      </c>
      <c r="P114" s="88">
        <v>0</v>
      </c>
      <c r="Q114" s="88">
        <v>0</v>
      </c>
      <c r="R114" s="88">
        <v>0</v>
      </c>
      <c r="S114" s="49">
        <v>0</v>
      </c>
      <c r="T114" s="65"/>
      <c r="U114" s="49"/>
      <c r="V114" s="88"/>
      <c r="W114" s="88"/>
      <c r="X114" s="88">
        <v>0</v>
      </c>
      <c r="Y114" s="88">
        <f>38820+37400</f>
        <v>76220</v>
      </c>
      <c r="Z114" s="88">
        <v>76220</v>
      </c>
      <c r="AA114" s="88">
        <v>40000</v>
      </c>
      <c r="AB114" s="88">
        <v>38820</v>
      </c>
      <c r="AC114" s="88"/>
      <c r="AD114" s="49">
        <f>AB114+AC114</f>
        <v>38820</v>
      </c>
      <c r="AE114" s="73" t="s">
        <v>253</v>
      </c>
    </row>
    <row r="115" spans="1:31" s="6" customFormat="1" ht="57" thickBot="1">
      <c r="A115" s="145">
        <f t="shared" si="30"/>
        <v>75</v>
      </c>
      <c r="B115" s="103">
        <v>235</v>
      </c>
      <c r="C115" s="103">
        <v>322008</v>
      </c>
      <c r="D115" s="103" t="s">
        <v>24</v>
      </c>
      <c r="E115" s="103"/>
      <c r="F115" s="103"/>
      <c r="G115" s="103"/>
      <c r="H115" s="144" t="s">
        <v>95</v>
      </c>
      <c r="I115" s="103">
        <v>43</v>
      </c>
      <c r="J115" s="103" t="s">
        <v>116</v>
      </c>
      <c r="K115" s="67"/>
      <c r="L115" s="49">
        <v>0</v>
      </c>
      <c r="M115" s="44">
        <v>0</v>
      </c>
      <c r="N115" s="65">
        <v>1010000</v>
      </c>
      <c r="O115" s="49">
        <v>0</v>
      </c>
      <c r="P115" s="49">
        <v>0</v>
      </c>
      <c r="Q115" s="49">
        <v>0</v>
      </c>
      <c r="R115" s="49">
        <v>14400</v>
      </c>
      <c r="S115" s="65">
        <v>0</v>
      </c>
      <c r="T115" s="49">
        <v>0</v>
      </c>
      <c r="U115" s="49">
        <v>52000</v>
      </c>
      <c r="V115" s="49">
        <v>18000</v>
      </c>
      <c r="W115" s="49">
        <v>18370</v>
      </c>
      <c r="X115" s="49">
        <v>0</v>
      </c>
      <c r="Y115" s="49">
        <v>0</v>
      </c>
      <c r="Z115" s="49">
        <v>0</v>
      </c>
      <c r="AA115" s="49">
        <v>0</v>
      </c>
      <c r="AB115" s="49">
        <v>20000</v>
      </c>
      <c r="AC115" s="49"/>
      <c r="AD115" s="49">
        <f>AB115+AC115</f>
        <v>20000</v>
      </c>
      <c r="AE115" s="73" t="s">
        <v>254</v>
      </c>
    </row>
    <row r="116" spans="1:31" s="6" customFormat="1" ht="12.75" hidden="1">
      <c r="A116" s="145">
        <f t="shared" si="30"/>
        <v>76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37"/>
      <c r="L116" s="44"/>
      <c r="M116" s="44"/>
      <c r="N116" s="65"/>
      <c r="O116" s="65"/>
      <c r="P116" s="65"/>
      <c r="Q116" s="65"/>
      <c r="R116" s="65"/>
      <c r="S116" s="65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93"/>
    </row>
    <row r="117" spans="1:31" s="6" customFormat="1" ht="12.75" hidden="1">
      <c r="A117" s="145">
        <f t="shared" si="30"/>
        <v>77</v>
      </c>
      <c r="B117" s="103"/>
      <c r="C117" s="103"/>
      <c r="D117" s="103"/>
      <c r="E117" s="103"/>
      <c r="F117" s="103"/>
      <c r="G117" s="103"/>
      <c r="H117" s="103"/>
      <c r="I117" s="103"/>
      <c r="J117" s="103"/>
      <c r="K117" s="37"/>
      <c r="L117" s="44"/>
      <c r="M117" s="44"/>
      <c r="N117" s="65"/>
      <c r="O117" s="65"/>
      <c r="P117" s="65"/>
      <c r="Q117" s="65"/>
      <c r="R117" s="65"/>
      <c r="S117" s="65"/>
      <c r="T117" s="146"/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93"/>
    </row>
    <row r="118" spans="1:31" s="6" customFormat="1" ht="13.5" hidden="1" thickBot="1">
      <c r="A118" s="143">
        <f t="shared" si="30"/>
        <v>78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45"/>
      <c r="L118" s="47"/>
      <c r="M118" s="47"/>
      <c r="N118" s="48"/>
      <c r="O118" s="48"/>
      <c r="P118" s="48"/>
      <c r="Q118" s="48"/>
      <c r="R118" s="48"/>
      <c r="S118" s="48"/>
      <c r="T118" s="148"/>
      <c r="U118" s="148"/>
      <c r="V118" s="148"/>
      <c r="W118" s="148"/>
      <c r="X118" s="148"/>
      <c r="Y118" s="148"/>
      <c r="Z118" s="148"/>
      <c r="AA118" s="148"/>
      <c r="AB118" s="148"/>
      <c r="AC118" s="148"/>
      <c r="AD118" s="148"/>
      <c r="AE118" s="87"/>
    </row>
    <row r="119" spans="1:31" s="6" customFormat="1" ht="13.5" hidden="1" thickBot="1">
      <c r="A119" s="114"/>
      <c r="B119" s="115"/>
      <c r="C119" s="115"/>
      <c r="D119" s="115"/>
      <c r="E119" s="115"/>
      <c r="F119" s="115"/>
      <c r="G119" s="115"/>
      <c r="H119" s="115"/>
      <c r="I119" s="115"/>
      <c r="J119" s="116" t="s">
        <v>11</v>
      </c>
      <c r="K119" s="57"/>
      <c r="L119" s="117">
        <f aca="true" t="shared" si="31" ref="L119:AD119">SUM(L112:L118)</f>
        <v>0</v>
      </c>
      <c r="M119" s="117">
        <f t="shared" si="31"/>
        <v>0</v>
      </c>
      <c r="N119" s="59">
        <f t="shared" si="31"/>
        <v>4510000</v>
      </c>
      <c r="O119" s="59">
        <f t="shared" si="31"/>
        <v>3797000</v>
      </c>
      <c r="P119" s="59">
        <f t="shared" si="31"/>
        <v>0</v>
      </c>
      <c r="Q119" s="59">
        <f t="shared" si="31"/>
        <v>0</v>
      </c>
      <c r="R119" s="59">
        <f t="shared" si="31"/>
        <v>26400</v>
      </c>
      <c r="S119" s="59">
        <f t="shared" si="31"/>
        <v>0</v>
      </c>
      <c r="T119" s="59">
        <f t="shared" si="31"/>
        <v>0</v>
      </c>
      <c r="U119" s="59">
        <f t="shared" si="31"/>
        <v>60000</v>
      </c>
      <c r="V119" s="59">
        <f t="shared" si="31"/>
        <v>22000</v>
      </c>
      <c r="W119" s="59">
        <f t="shared" si="31"/>
        <v>18370</v>
      </c>
      <c r="X119" s="59">
        <f t="shared" si="31"/>
        <v>0</v>
      </c>
      <c r="Y119" s="59">
        <f t="shared" si="31"/>
        <v>87850</v>
      </c>
      <c r="Z119" s="59">
        <f t="shared" si="31"/>
        <v>76220</v>
      </c>
      <c r="AA119" s="59">
        <f t="shared" si="31"/>
        <v>40000</v>
      </c>
      <c r="AB119" s="59">
        <f t="shared" si="31"/>
        <v>58820</v>
      </c>
      <c r="AC119" s="59">
        <f t="shared" si="31"/>
        <v>0</v>
      </c>
      <c r="AD119" s="59">
        <f t="shared" si="31"/>
        <v>58820</v>
      </c>
      <c r="AE119" s="118"/>
    </row>
    <row r="120" spans="1:31" s="6" customFormat="1" ht="13.5" thickBot="1">
      <c r="A120" s="114"/>
      <c r="B120" s="115"/>
      <c r="C120" s="115"/>
      <c r="D120" s="115"/>
      <c r="E120" s="115"/>
      <c r="F120" s="115"/>
      <c r="G120" s="115"/>
      <c r="H120" s="115"/>
      <c r="I120" s="115"/>
      <c r="J120" s="116" t="s">
        <v>53</v>
      </c>
      <c r="K120" s="57"/>
      <c r="L120" s="117">
        <f aca="true" t="shared" si="32" ref="L120:AD120">L119</f>
        <v>0</v>
      </c>
      <c r="M120" s="117">
        <f t="shared" si="32"/>
        <v>0</v>
      </c>
      <c r="N120" s="59">
        <f t="shared" si="32"/>
        <v>4510000</v>
      </c>
      <c r="O120" s="59">
        <f t="shared" si="32"/>
        <v>3797000</v>
      </c>
      <c r="P120" s="59">
        <f t="shared" si="32"/>
        <v>0</v>
      </c>
      <c r="Q120" s="59">
        <f t="shared" si="32"/>
        <v>0</v>
      </c>
      <c r="R120" s="59">
        <f t="shared" si="32"/>
        <v>26400</v>
      </c>
      <c r="S120" s="59">
        <f t="shared" si="32"/>
        <v>0</v>
      </c>
      <c r="T120" s="59">
        <f t="shared" si="32"/>
        <v>0</v>
      </c>
      <c r="U120" s="59">
        <f t="shared" si="32"/>
        <v>60000</v>
      </c>
      <c r="V120" s="59">
        <f t="shared" si="32"/>
        <v>22000</v>
      </c>
      <c r="W120" s="59">
        <f t="shared" si="32"/>
        <v>18370</v>
      </c>
      <c r="X120" s="59">
        <f t="shared" si="32"/>
        <v>0</v>
      </c>
      <c r="Y120" s="59">
        <f t="shared" si="32"/>
        <v>87850</v>
      </c>
      <c r="Z120" s="59">
        <f t="shared" si="32"/>
        <v>76220</v>
      </c>
      <c r="AA120" s="59">
        <f t="shared" si="32"/>
        <v>40000</v>
      </c>
      <c r="AB120" s="59">
        <f t="shared" si="32"/>
        <v>58820</v>
      </c>
      <c r="AC120" s="59">
        <f t="shared" si="32"/>
        <v>0</v>
      </c>
      <c r="AD120" s="59">
        <f t="shared" si="32"/>
        <v>58820</v>
      </c>
      <c r="AE120" s="118"/>
    </row>
    <row r="121" spans="1:31" s="6" customFormat="1" ht="12.75">
      <c r="A121" s="103"/>
      <c r="B121" s="103"/>
      <c r="C121" s="103"/>
      <c r="D121" s="103"/>
      <c r="E121" s="103"/>
      <c r="F121" s="103"/>
      <c r="G121" s="103"/>
      <c r="H121" s="103"/>
      <c r="I121" s="103"/>
      <c r="J121" s="102" t="s">
        <v>54</v>
      </c>
      <c r="K121" s="40"/>
      <c r="L121" s="121"/>
      <c r="M121" s="121"/>
      <c r="N121" s="122"/>
      <c r="O121" s="122"/>
      <c r="P121" s="122"/>
      <c r="Q121" s="122"/>
      <c r="R121" s="122"/>
      <c r="S121" s="122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23"/>
    </row>
    <row r="122" spans="1:31" ht="12.75" hidden="1">
      <c r="A122" s="103">
        <f>A118+1</f>
        <v>79</v>
      </c>
      <c r="B122" s="103" t="s">
        <v>1</v>
      </c>
      <c r="C122" s="103">
        <v>321</v>
      </c>
      <c r="D122" s="103"/>
      <c r="E122" s="103"/>
      <c r="F122" s="103"/>
      <c r="G122" s="103" t="s">
        <v>2</v>
      </c>
      <c r="H122" s="103">
        <v>1</v>
      </c>
      <c r="I122" s="103">
        <v>46</v>
      </c>
      <c r="J122" s="103" t="s">
        <v>108</v>
      </c>
      <c r="K122" s="37" t="s">
        <v>3</v>
      </c>
      <c r="L122" s="65">
        <v>20000</v>
      </c>
      <c r="M122" s="44">
        <v>0</v>
      </c>
      <c r="N122" s="65">
        <v>10000</v>
      </c>
      <c r="O122" s="65">
        <v>235000</v>
      </c>
      <c r="P122" s="65">
        <v>0</v>
      </c>
      <c r="Q122" s="65">
        <v>0</v>
      </c>
      <c r="R122" s="65">
        <v>0</v>
      </c>
      <c r="S122" s="65">
        <v>0</v>
      </c>
      <c r="T122" s="49">
        <v>0</v>
      </c>
      <c r="U122" s="65"/>
      <c r="V122" s="49"/>
      <c r="W122" s="65"/>
      <c r="X122" s="65"/>
      <c r="Y122" s="65"/>
      <c r="Z122" s="65"/>
      <c r="AA122" s="65"/>
      <c r="AB122" s="65"/>
      <c r="AC122" s="65"/>
      <c r="AD122" s="65"/>
      <c r="AE122" s="69"/>
    </row>
    <row r="123" spans="1:31" ht="12.75" hidden="1">
      <c r="A123" s="104">
        <f aca="true" t="shared" si="33" ref="A123:A138">A122+1</f>
        <v>80</v>
      </c>
      <c r="B123" s="104" t="s">
        <v>1</v>
      </c>
      <c r="C123" s="104">
        <v>321</v>
      </c>
      <c r="D123" s="104"/>
      <c r="E123" s="104"/>
      <c r="F123" s="104"/>
      <c r="G123" s="104" t="s">
        <v>2</v>
      </c>
      <c r="H123" s="104">
        <v>2</v>
      </c>
      <c r="I123" s="104">
        <v>46</v>
      </c>
      <c r="J123" s="104" t="s">
        <v>110</v>
      </c>
      <c r="K123" s="67" t="s">
        <v>3</v>
      </c>
      <c r="L123" s="49">
        <v>195000</v>
      </c>
      <c r="M123" s="44">
        <v>0</v>
      </c>
      <c r="N123" s="49">
        <v>48000</v>
      </c>
      <c r="O123" s="49">
        <v>5000</v>
      </c>
      <c r="P123" s="65">
        <v>0</v>
      </c>
      <c r="Q123" s="65">
        <v>0</v>
      </c>
      <c r="R123" s="65">
        <v>0</v>
      </c>
      <c r="S123" s="65">
        <v>0</v>
      </c>
      <c r="T123" s="49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9"/>
    </row>
    <row r="124" spans="1:31" ht="12.75" hidden="1">
      <c r="A124" s="104">
        <f t="shared" si="33"/>
        <v>81</v>
      </c>
      <c r="B124" s="104">
        <v>235</v>
      </c>
      <c r="C124" s="104">
        <v>321</v>
      </c>
      <c r="D124" s="104"/>
      <c r="E124" s="104"/>
      <c r="F124" s="104"/>
      <c r="G124" s="104"/>
      <c r="H124" s="104">
        <v>3</v>
      </c>
      <c r="I124" s="104">
        <v>46</v>
      </c>
      <c r="J124" s="104" t="s">
        <v>31</v>
      </c>
      <c r="K124" s="67"/>
      <c r="L124" s="49">
        <v>0</v>
      </c>
      <c r="M124" s="44">
        <v>0</v>
      </c>
      <c r="N124" s="49">
        <v>0</v>
      </c>
      <c r="O124" s="49">
        <v>0</v>
      </c>
      <c r="P124" s="65">
        <v>0</v>
      </c>
      <c r="Q124" s="65">
        <v>0</v>
      </c>
      <c r="R124" s="65">
        <v>0</v>
      </c>
      <c r="S124" s="65">
        <v>0</v>
      </c>
      <c r="T124" s="49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9"/>
    </row>
    <row r="125" spans="1:31" ht="12.75" hidden="1">
      <c r="A125" s="104">
        <f t="shared" si="33"/>
        <v>82</v>
      </c>
      <c r="B125" s="104">
        <v>235</v>
      </c>
      <c r="C125" s="104">
        <v>321</v>
      </c>
      <c r="D125" s="104"/>
      <c r="E125" s="104"/>
      <c r="F125" s="104"/>
      <c r="G125" s="104"/>
      <c r="H125" s="104">
        <v>4</v>
      </c>
      <c r="I125" s="104">
        <v>46</v>
      </c>
      <c r="J125" s="104" t="s">
        <v>111</v>
      </c>
      <c r="K125" s="67"/>
      <c r="L125" s="49">
        <v>0</v>
      </c>
      <c r="M125" s="44">
        <v>0</v>
      </c>
      <c r="N125" s="49">
        <v>200000</v>
      </c>
      <c r="O125" s="49">
        <v>0</v>
      </c>
      <c r="P125" s="65">
        <v>0</v>
      </c>
      <c r="Q125" s="65">
        <v>0</v>
      </c>
      <c r="R125" s="65">
        <v>0</v>
      </c>
      <c r="S125" s="65">
        <v>0</v>
      </c>
      <c r="T125" s="49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9"/>
    </row>
    <row r="126" spans="1:31" ht="22.5">
      <c r="A126" s="104">
        <f>A125+1</f>
        <v>83</v>
      </c>
      <c r="B126" s="104">
        <v>235</v>
      </c>
      <c r="C126" s="104">
        <v>321</v>
      </c>
      <c r="D126" s="104"/>
      <c r="E126" s="104"/>
      <c r="F126" s="104"/>
      <c r="G126" s="104"/>
      <c r="H126" s="104" t="s">
        <v>167</v>
      </c>
      <c r="I126" s="104">
        <v>46</v>
      </c>
      <c r="J126" s="104" t="s">
        <v>168</v>
      </c>
      <c r="K126" s="67"/>
      <c r="L126" s="49">
        <v>352000</v>
      </c>
      <c r="M126" s="44">
        <v>-352000</v>
      </c>
      <c r="N126" s="49">
        <v>0</v>
      </c>
      <c r="O126" s="49">
        <v>0</v>
      </c>
      <c r="P126" s="65">
        <v>0</v>
      </c>
      <c r="Q126" s="65">
        <v>0</v>
      </c>
      <c r="R126" s="65">
        <v>0</v>
      </c>
      <c r="S126" s="65">
        <v>5000</v>
      </c>
      <c r="T126" s="49">
        <v>1000</v>
      </c>
      <c r="U126" s="65">
        <v>1000</v>
      </c>
      <c r="V126" s="49">
        <v>300</v>
      </c>
      <c r="W126" s="49">
        <v>300</v>
      </c>
      <c r="X126" s="49">
        <v>300</v>
      </c>
      <c r="Y126" s="49">
        <v>300</v>
      </c>
      <c r="Z126" s="49">
        <v>300</v>
      </c>
      <c r="AA126" s="49">
        <v>0</v>
      </c>
      <c r="AB126" s="49">
        <v>300</v>
      </c>
      <c r="AC126" s="49"/>
      <c r="AD126" s="49">
        <f>AB126+AC126</f>
        <v>300</v>
      </c>
      <c r="AE126" s="69" t="s">
        <v>169</v>
      </c>
    </row>
    <row r="127" spans="1:31" ht="12.75" hidden="1">
      <c r="A127" s="104">
        <f>A126+1</f>
        <v>84</v>
      </c>
      <c r="B127" s="104" t="s">
        <v>134</v>
      </c>
      <c r="C127" s="104">
        <v>321</v>
      </c>
      <c r="D127" s="104"/>
      <c r="E127" s="104"/>
      <c r="F127" s="104"/>
      <c r="G127" s="104"/>
      <c r="H127" s="104">
        <v>7</v>
      </c>
      <c r="I127" s="104">
        <v>46</v>
      </c>
      <c r="J127" s="104" t="s">
        <v>120</v>
      </c>
      <c r="K127" s="67"/>
      <c r="L127" s="49"/>
      <c r="M127" s="44">
        <v>0</v>
      </c>
      <c r="N127" s="49">
        <v>300000</v>
      </c>
      <c r="O127" s="49">
        <v>190000</v>
      </c>
      <c r="P127" s="65">
        <v>1400</v>
      </c>
      <c r="Q127" s="65">
        <v>4500</v>
      </c>
      <c r="R127" s="65">
        <v>1000</v>
      </c>
      <c r="S127" s="65">
        <v>0</v>
      </c>
      <c r="T127" s="49">
        <v>0</v>
      </c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9"/>
    </row>
    <row r="128" spans="1:31" ht="67.5">
      <c r="A128" s="104">
        <f t="shared" si="33"/>
        <v>85</v>
      </c>
      <c r="B128" s="104" t="s">
        <v>134</v>
      </c>
      <c r="C128" s="149" t="s">
        <v>180</v>
      </c>
      <c r="D128" s="104"/>
      <c r="E128" s="104"/>
      <c r="F128" s="104"/>
      <c r="G128" s="104" t="s">
        <v>2</v>
      </c>
      <c r="H128" s="150" t="s">
        <v>181</v>
      </c>
      <c r="I128" s="104">
        <v>46</v>
      </c>
      <c r="J128" s="104" t="s">
        <v>123</v>
      </c>
      <c r="K128" s="67" t="s">
        <v>3</v>
      </c>
      <c r="L128" s="49">
        <v>338000</v>
      </c>
      <c r="M128" s="44">
        <v>-74000</v>
      </c>
      <c r="N128" s="49">
        <v>0</v>
      </c>
      <c r="O128" s="49">
        <v>5086000</v>
      </c>
      <c r="P128" s="65">
        <v>26830</v>
      </c>
      <c r="Q128" s="65">
        <v>71420</v>
      </c>
      <c r="R128" s="65">
        <v>60740</v>
      </c>
      <c r="S128" s="65">
        <v>1000</v>
      </c>
      <c r="T128" s="49">
        <v>100</v>
      </c>
      <c r="U128" s="65">
        <v>20300</v>
      </c>
      <c r="V128" s="49">
        <v>24750</v>
      </c>
      <c r="W128" s="49">
        <v>0</v>
      </c>
      <c r="X128" s="49">
        <v>16000</v>
      </c>
      <c r="Y128" s="49">
        <v>14000</v>
      </c>
      <c r="Z128" s="49">
        <v>27370</v>
      </c>
      <c r="AA128" s="49">
        <f>27370+4250</f>
        <v>31620</v>
      </c>
      <c r="AB128" s="49">
        <v>45000</v>
      </c>
      <c r="AC128" s="49"/>
      <c r="AD128" s="49">
        <f>AB128+AC128</f>
        <v>45000</v>
      </c>
      <c r="AE128" s="69" t="s">
        <v>255</v>
      </c>
    </row>
    <row r="129" spans="1:31" ht="12.75" hidden="1">
      <c r="A129" s="104">
        <f t="shared" si="33"/>
        <v>86</v>
      </c>
      <c r="B129" s="104">
        <v>235</v>
      </c>
      <c r="C129" s="104">
        <v>322001</v>
      </c>
      <c r="D129" s="104"/>
      <c r="E129" s="104"/>
      <c r="F129" s="104"/>
      <c r="G129" s="104"/>
      <c r="H129" s="141" t="s">
        <v>100</v>
      </c>
      <c r="I129" s="104" t="s">
        <v>96</v>
      </c>
      <c r="J129" s="104" t="s">
        <v>162</v>
      </c>
      <c r="K129" s="67"/>
      <c r="L129" s="49"/>
      <c r="M129" s="44">
        <v>0</v>
      </c>
      <c r="N129" s="49">
        <v>0</v>
      </c>
      <c r="O129" s="49">
        <v>0</v>
      </c>
      <c r="P129" s="65">
        <v>0</v>
      </c>
      <c r="Q129" s="65">
        <v>0</v>
      </c>
      <c r="R129" s="65">
        <v>0</v>
      </c>
      <c r="S129" s="65">
        <v>0</v>
      </c>
      <c r="T129" s="49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9"/>
    </row>
    <row r="130" spans="1:31" ht="12.75" hidden="1">
      <c r="A130" s="104">
        <f t="shared" si="33"/>
        <v>87</v>
      </c>
      <c r="B130" s="104">
        <v>235</v>
      </c>
      <c r="C130" s="104">
        <v>321</v>
      </c>
      <c r="D130" s="104"/>
      <c r="E130" s="104"/>
      <c r="F130" s="104"/>
      <c r="G130" s="104"/>
      <c r="H130" s="104">
        <v>5</v>
      </c>
      <c r="I130" s="104">
        <v>46</v>
      </c>
      <c r="J130" s="104" t="s">
        <v>66</v>
      </c>
      <c r="K130" s="67"/>
      <c r="L130" s="49">
        <v>200000</v>
      </c>
      <c r="M130" s="44">
        <v>0</v>
      </c>
      <c r="N130" s="49">
        <v>200000</v>
      </c>
      <c r="O130" s="49">
        <v>192000</v>
      </c>
      <c r="P130" s="65">
        <v>0</v>
      </c>
      <c r="Q130" s="65">
        <v>0</v>
      </c>
      <c r="R130" s="65">
        <v>0</v>
      </c>
      <c r="S130" s="65">
        <v>0</v>
      </c>
      <c r="T130" s="49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9"/>
    </row>
    <row r="131" spans="1:31" ht="90">
      <c r="A131" s="104">
        <f t="shared" si="33"/>
        <v>88</v>
      </c>
      <c r="B131" s="104"/>
      <c r="C131" s="104">
        <v>322001</v>
      </c>
      <c r="D131" s="104"/>
      <c r="E131" s="104"/>
      <c r="F131" s="104"/>
      <c r="G131" s="104"/>
      <c r="H131" s="141" t="s">
        <v>98</v>
      </c>
      <c r="I131" s="104">
        <v>111</v>
      </c>
      <c r="J131" s="104" t="s">
        <v>177</v>
      </c>
      <c r="K131" s="67"/>
      <c r="L131" s="49">
        <v>14000000</v>
      </c>
      <c r="M131" s="44">
        <v>-13385000</v>
      </c>
      <c r="N131" s="49">
        <v>0</v>
      </c>
      <c r="O131" s="49">
        <v>0</v>
      </c>
      <c r="P131" s="65">
        <v>0</v>
      </c>
      <c r="Q131" s="65">
        <v>0</v>
      </c>
      <c r="R131" s="65">
        <v>0</v>
      </c>
      <c r="S131" s="65">
        <v>0</v>
      </c>
      <c r="T131" s="49"/>
      <c r="U131" s="65">
        <v>0</v>
      </c>
      <c r="V131" s="65">
        <v>6000</v>
      </c>
      <c r="W131" s="65">
        <v>7000</v>
      </c>
      <c r="X131" s="65">
        <v>14600</v>
      </c>
      <c r="Y131" s="65">
        <f>11000+29790</f>
        <v>40790</v>
      </c>
      <c r="Z131" s="65">
        <v>40000</v>
      </c>
      <c r="AA131" s="65">
        <v>0</v>
      </c>
      <c r="AB131" s="65">
        <v>52080</v>
      </c>
      <c r="AC131" s="65">
        <v>10000</v>
      </c>
      <c r="AD131" s="49">
        <f>AB131+AC131</f>
        <v>62080</v>
      </c>
      <c r="AE131" s="69" t="s">
        <v>256</v>
      </c>
    </row>
    <row r="132" spans="1:31" ht="100.5" customHeight="1" hidden="1">
      <c r="A132" s="104">
        <f t="shared" si="33"/>
        <v>89</v>
      </c>
      <c r="B132" s="104" t="s">
        <v>134</v>
      </c>
      <c r="C132" s="104">
        <v>322001</v>
      </c>
      <c r="D132" s="104"/>
      <c r="E132" s="104"/>
      <c r="F132" s="104"/>
      <c r="G132" s="104"/>
      <c r="H132" s="141" t="s">
        <v>99</v>
      </c>
      <c r="I132" s="149" t="s">
        <v>156</v>
      </c>
      <c r="J132" s="104" t="s">
        <v>138</v>
      </c>
      <c r="K132" s="67"/>
      <c r="L132" s="49">
        <v>0</v>
      </c>
      <c r="M132" s="44">
        <v>0</v>
      </c>
      <c r="N132" s="49">
        <v>0</v>
      </c>
      <c r="O132" s="49">
        <v>0</v>
      </c>
      <c r="P132" s="65">
        <v>0</v>
      </c>
      <c r="Q132" s="65">
        <v>720060</v>
      </c>
      <c r="R132" s="65">
        <v>598440</v>
      </c>
      <c r="S132" s="65">
        <v>484490</v>
      </c>
      <c r="T132" s="49">
        <v>0</v>
      </c>
      <c r="U132" s="65">
        <v>0</v>
      </c>
      <c r="V132" s="49"/>
      <c r="W132" s="65"/>
      <c r="X132" s="65"/>
      <c r="Y132" s="65"/>
      <c r="Z132" s="65"/>
      <c r="AA132" s="65"/>
      <c r="AB132" s="65"/>
      <c r="AC132" s="65"/>
      <c r="AD132" s="65"/>
      <c r="AE132" s="69" t="s">
        <v>215</v>
      </c>
    </row>
    <row r="133" spans="1:31" ht="12.75">
      <c r="A133" s="104">
        <f t="shared" si="33"/>
        <v>90</v>
      </c>
      <c r="B133" s="104" t="s">
        <v>134</v>
      </c>
      <c r="C133" s="104">
        <v>322001</v>
      </c>
      <c r="D133" s="104"/>
      <c r="E133" s="104"/>
      <c r="F133" s="104"/>
      <c r="G133" s="104"/>
      <c r="H133" s="141" t="s">
        <v>191</v>
      </c>
      <c r="I133" s="104">
        <v>111</v>
      </c>
      <c r="J133" s="104" t="s">
        <v>171</v>
      </c>
      <c r="K133" s="67"/>
      <c r="L133" s="49"/>
      <c r="M133" s="44"/>
      <c r="N133" s="49"/>
      <c r="O133" s="49"/>
      <c r="P133" s="65">
        <v>16600</v>
      </c>
      <c r="Q133" s="65">
        <v>0</v>
      </c>
      <c r="R133" s="65">
        <f aca="true" t="shared" si="34" ref="R133:R138">Q133*30.126</f>
        <v>0</v>
      </c>
      <c r="S133" s="65">
        <v>20710</v>
      </c>
      <c r="T133" s="49">
        <v>20000</v>
      </c>
      <c r="U133" s="65">
        <v>15000</v>
      </c>
      <c r="V133" s="49">
        <v>18400</v>
      </c>
      <c r="W133" s="49">
        <v>0</v>
      </c>
      <c r="X133" s="49">
        <v>0</v>
      </c>
      <c r="Y133" s="49">
        <v>0</v>
      </c>
      <c r="Z133" s="49">
        <v>0</v>
      </c>
      <c r="AA133" s="49">
        <v>0</v>
      </c>
      <c r="AB133" s="49">
        <v>0</v>
      </c>
      <c r="AC133" s="49"/>
      <c r="AD133" s="49">
        <f>AB133+AC133</f>
        <v>0</v>
      </c>
      <c r="AE133" s="69"/>
    </row>
    <row r="134" spans="1:31" ht="12.75">
      <c r="A134" s="104">
        <f t="shared" si="33"/>
        <v>91</v>
      </c>
      <c r="B134" s="104" t="s">
        <v>134</v>
      </c>
      <c r="C134" s="104">
        <v>322001</v>
      </c>
      <c r="D134" s="104"/>
      <c r="E134" s="104"/>
      <c r="F134" s="104"/>
      <c r="G134" s="104"/>
      <c r="H134" s="141" t="s">
        <v>125</v>
      </c>
      <c r="I134" s="104">
        <v>111</v>
      </c>
      <c r="J134" s="104" t="s">
        <v>187</v>
      </c>
      <c r="K134" s="67"/>
      <c r="L134" s="49"/>
      <c r="M134" s="44"/>
      <c r="N134" s="49"/>
      <c r="O134" s="49"/>
      <c r="P134" s="65">
        <v>0</v>
      </c>
      <c r="Q134" s="65">
        <v>75910</v>
      </c>
      <c r="R134" s="65">
        <v>0</v>
      </c>
      <c r="S134" s="65">
        <v>0</v>
      </c>
      <c r="T134" s="49"/>
      <c r="U134" s="65"/>
      <c r="V134" s="65"/>
      <c r="W134" s="65">
        <v>0</v>
      </c>
      <c r="X134" s="65">
        <v>49760</v>
      </c>
      <c r="Y134" s="65">
        <v>148880</v>
      </c>
      <c r="Z134" s="65">
        <v>0</v>
      </c>
      <c r="AA134" s="65">
        <v>0</v>
      </c>
      <c r="AB134" s="65">
        <v>0</v>
      </c>
      <c r="AC134" s="65"/>
      <c r="AD134" s="49">
        <f>AB134+AC134</f>
        <v>0</v>
      </c>
      <c r="AE134" s="69"/>
    </row>
    <row r="135" spans="1:31" ht="33.75">
      <c r="A135" s="104">
        <f t="shared" si="33"/>
        <v>92</v>
      </c>
      <c r="B135" s="104"/>
      <c r="C135" s="104">
        <v>322001</v>
      </c>
      <c r="D135" s="104"/>
      <c r="E135" s="104"/>
      <c r="F135" s="104"/>
      <c r="G135" s="104"/>
      <c r="H135" s="150" t="s">
        <v>100</v>
      </c>
      <c r="I135" s="149" t="s">
        <v>192</v>
      </c>
      <c r="J135" s="149" t="s">
        <v>223</v>
      </c>
      <c r="K135" s="67"/>
      <c r="L135" s="71"/>
      <c r="M135" s="71"/>
      <c r="N135" s="49">
        <v>2000000</v>
      </c>
      <c r="O135" s="49">
        <v>5275000</v>
      </c>
      <c r="P135" s="65">
        <v>25600</v>
      </c>
      <c r="Q135" s="65">
        <v>0</v>
      </c>
      <c r="R135" s="65">
        <f t="shared" si="34"/>
        <v>0</v>
      </c>
      <c r="S135" s="65">
        <v>0</v>
      </c>
      <c r="T135" s="49"/>
      <c r="U135" s="49">
        <v>0</v>
      </c>
      <c r="V135" s="49">
        <v>0</v>
      </c>
      <c r="W135" s="49">
        <v>0</v>
      </c>
      <c r="X135" s="49">
        <v>0</v>
      </c>
      <c r="Y135" s="49">
        <v>510000</v>
      </c>
      <c r="Z135" s="49">
        <v>0</v>
      </c>
      <c r="AA135" s="49">
        <v>0</v>
      </c>
      <c r="AB135" s="49">
        <v>495450</v>
      </c>
      <c r="AC135" s="49"/>
      <c r="AD135" s="49">
        <f>AB135+AC135</f>
        <v>495450</v>
      </c>
      <c r="AE135" s="93" t="s">
        <v>257</v>
      </c>
    </row>
    <row r="136" spans="1:31" ht="45" hidden="1">
      <c r="A136" s="104">
        <f t="shared" si="33"/>
        <v>93</v>
      </c>
      <c r="B136" s="106" t="s">
        <v>134</v>
      </c>
      <c r="C136" s="106">
        <v>322001</v>
      </c>
      <c r="D136" s="106"/>
      <c r="E136" s="106"/>
      <c r="F136" s="106"/>
      <c r="G136" s="106"/>
      <c r="H136" s="151" t="s">
        <v>203</v>
      </c>
      <c r="I136" s="149" t="s">
        <v>192</v>
      </c>
      <c r="J136" s="104" t="s">
        <v>224</v>
      </c>
      <c r="K136" s="86"/>
      <c r="L136" s="89"/>
      <c r="M136" s="89"/>
      <c r="N136" s="88"/>
      <c r="O136" s="88"/>
      <c r="P136" s="65">
        <v>0</v>
      </c>
      <c r="Q136" s="65">
        <v>100000</v>
      </c>
      <c r="R136" s="65">
        <v>251010</v>
      </c>
      <c r="S136" s="65">
        <v>430160</v>
      </c>
      <c r="T136" s="49">
        <v>451260</v>
      </c>
      <c r="U136" s="88">
        <v>257880</v>
      </c>
      <c r="V136" s="49">
        <v>0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49">
        <v>0</v>
      </c>
      <c r="AC136" s="49"/>
      <c r="AD136" s="49">
        <f>AB136+AC136</f>
        <v>0</v>
      </c>
      <c r="AE136" s="87" t="s">
        <v>202</v>
      </c>
    </row>
    <row r="137" spans="1:31" ht="67.5" hidden="1">
      <c r="A137" s="104">
        <f t="shared" si="33"/>
        <v>94</v>
      </c>
      <c r="B137" s="106" t="s">
        <v>134</v>
      </c>
      <c r="C137" s="106">
        <v>322001</v>
      </c>
      <c r="D137" s="106"/>
      <c r="E137" s="106"/>
      <c r="F137" s="106"/>
      <c r="G137" s="106"/>
      <c r="H137" s="151" t="s">
        <v>157</v>
      </c>
      <c r="I137" s="152" t="s">
        <v>153</v>
      </c>
      <c r="J137" s="106" t="s">
        <v>142</v>
      </c>
      <c r="K137" s="86"/>
      <c r="L137" s="89"/>
      <c r="M137" s="89"/>
      <c r="N137" s="88"/>
      <c r="O137" s="88"/>
      <c r="P137" s="65">
        <v>0</v>
      </c>
      <c r="Q137" s="65">
        <v>80560</v>
      </c>
      <c r="R137" s="65">
        <v>50000</v>
      </c>
      <c r="S137" s="65">
        <v>180000</v>
      </c>
      <c r="T137" s="49">
        <v>154180</v>
      </c>
      <c r="U137" s="88">
        <v>0</v>
      </c>
      <c r="V137" s="49">
        <v>0</v>
      </c>
      <c r="W137" s="88"/>
      <c r="X137" s="88"/>
      <c r="Y137" s="88"/>
      <c r="Z137" s="88"/>
      <c r="AA137" s="88"/>
      <c r="AB137" s="88"/>
      <c r="AC137" s="88"/>
      <c r="AD137" s="49"/>
      <c r="AE137" s="87" t="s">
        <v>163</v>
      </c>
    </row>
    <row r="138" spans="1:31" ht="23.25" thickBot="1">
      <c r="A138" s="104">
        <f t="shared" si="33"/>
        <v>95</v>
      </c>
      <c r="B138" s="106" t="s">
        <v>134</v>
      </c>
      <c r="C138" s="106">
        <v>322001</v>
      </c>
      <c r="D138" s="106"/>
      <c r="E138" s="106"/>
      <c r="F138" s="106"/>
      <c r="G138" s="106"/>
      <c r="H138" s="153" t="s">
        <v>173</v>
      </c>
      <c r="I138" s="152" t="s">
        <v>178</v>
      </c>
      <c r="J138" s="106" t="s">
        <v>222</v>
      </c>
      <c r="K138" s="86"/>
      <c r="L138" s="89"/>
      <c r="M138" s="89"/>
      <c r="N138" s="88">
        <v>0</v>
      </c>
      <c r="O138" s="88">
        <v>2000000</v>
      </c>
      <c r="P138" s="49">
        <v>0</v>
      </c>
      <c r="Q138" s="49">
        <v>0</v>
      </c>
      <c r="R138" s="65">
        <f t="shared" si="34"/>
        <v>0</v>
      </c>
      <c r="S138" s="65">
        <v>0</v>
      </c>
      <c r="T138" s="49">
        <v>67610</v>
      </c>
      <c r="U138" s="88">
        <v>67610</v>
      </c>
      <c r="V138" s="49">
        <v>67610</v>
      </c>
      <c r="W138" s="49">
        <v>46660</v>
      </c>
      <c r="X138" s="49">
        <v>0</v>
      </c>
      <c r="Y138" s="49">
        <v>0</v>
      </c>
      <c r="Z138" s="49">
        <v>0</v>
      </c>
      <c r="AA138" s="49">
        <v>0</v>
      </c>
      <c r="AB138" s="49">
        <v>0</v>
      </c>
      <c r="AC138" s="49"/>
      <c r="AD138" s="49">
        <f>AB138+AC138</f>
        <v>0</v>
      </c>
      <c r="AE138" s="73"/>
    </row>
    <row r="139" spans="1:31" ht="13.5" hidden="1" thickBot="1">
      <c r="A139" s="104">
        <f>A138+1</f>
        <v>96</v>
      </c>
      <c r="B139" s="106" t="s">
        <v>134</v>
      </c>
      <c r="C139" s="106">
        <v>322001</v>
      </c>
      <c r="D139" s="106"/>
      <c r="E139" s="106"/>
      <c r="F139" s="106"/>
      <c r="G139" s="106"/>
      <c r="H139" s="106">
        <v>12</v>
      </c>
      <c r="I139" s="106">
        <v>111</v>
      </c>
      <c r="J139" s="106" t="s">
        <v>151</v>
      </c>
      <c r="K139" s="86"/>
      <c r="L139" s="89"/>
      <c r="M139" s="89"/>
      <c r="N139" s="88">
        <v>0</v>
      </c>
      <c r="O139" s="88">
        <v>1000000</v>
      </c>
      <c r="P139" s="48">
        <v>0</v>
      </c>
      <c r="Q139" s="48">
        <v>50000</v>
      </c>
      <c r="R139" s="65">
        <v>115680</v>
      </c>
      <c r="S139" s="65">
        <v>0</v>
      </c>
      <c r="T139" s="49">
        <v>0</v>
      </c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73"/>
    </row>
    <row r="140" spans="1:31" s="6" customFormat="1" ht="13.5" hidden="1" thickBot="1">
      <c r="A140" s="154"/>
      <c r="B140" s="110"/>
      <c r="C140" s="110"/>
      <c r="D140" s="110"/>
      <c r="E140" s="110"/>
      <c r="F140" s="110"/>
      <c r="G140" s="110"/>
      <c r="H140" s="110"/>
      <c r="I140" s="110"/>
      <c r="J140" s="110" t="s">
        <v>11</v>
      </c>
      <c r="K140" s="52"/>
      <c r="L140" s="53">
        <f aca="true" t="shared" si="35" ref="L140:AD140">SUM(L122:L139)</f>
        <v>15105000</v>
      </c>
      <c r="M140" s="53">
        <f t="shared" si="35"/>
        <v>-13811000</v>
      </c>
      <c r="N140" s="54">
        <f t="shared" si="35"/>
        <v>2758000</v>
      </c>
      <c r="O140" s="54">
        <f t="shared" si="35"/>
        <v>13983000</v>
      </c>
      <c r="P140" s="54">
        <f>SUM(P122:P139)</f>
        <v>70430</v>
      </c>
      <c r="Q140" s="54">
        <f>SUM(Q122:Q139)</f>
        <v>1102450</v>
      </c>
      <c r="R140" s="54">
        <f t="shared" si="35"/>
        <v>1076870</v>
      </c>
      <c r="S140" s="54">
        <f t="shared" si="35"/>
        <v>1121360</v>
      </c>
      <c r="T140" s="54">
        <f t="shared" si="35"/>
        <v>694150</v>
      </c>
      <c r="U140" s="54">
        <f t="shared" si="35"/>
        <v>361790</v>
      </c>
      <c r="V140" s="54">
        <f t="shared" si="35"/>
        <v>117060</v>
      </c>
      <c r="W140" s="54">
        <f t="shared" si="35"/>
        <v>53960</v>
      </c>
      <c r="X140" s="54">
        <f t="shared" si="35"/>
        <v>80660</v>
      </c>
      <c r="Y140" s="54">
        <f t="shared" si="35"/>
        <v>713970</v>
      </c>
      <c r="Z140" s="54">
        <f t="shared" si="35"/>
        <v>67670</v>
      </c>
      <c r="AA140" s="54">
        <f t="shared" si="35"/>
        <v>31620</v>
      </c>
      <c r="AB140" s="54">
        <f t="shared" si="35"/>
        <v>592830</v>
      </c>
      <c r="AC140" s="54">
        <f t="shared" si="35"/>
        <v>10000</v>
      </c>
      <c r="AD140" s="54">
        <f t="shared" si="35"/>
        <v>602830</v>
      </c>
      <c r="AE140" s="55"/>
    </row>
    <row r="141" spans="1:31" s="6" customFormat="1" ht="13.5" thickBot="1">
      <c r="A141" s="155"/>
      <c r="B141" s="116"/>
      <c r="C141" s="116"/>
      <c r="D141" s="116"/>
      <c r="E141" s="116"/>
      <c r="F141" s="116"/>
      <c r="G141" s="116"/>
      <c r="H141" s="116"/>
      <c r="I141" s="116"/>
      <c r="J141" s="116" t="s">
        <v>55</v>
      </c>
      <c r="K141" s="57"/>
      <c r="L141" s="58">
        <f aca="true" t="shared" si="36" ref="L141:AD141">L140</f>
        <v>15105000</v>
      </c>
      <c r="M141" s="58">
        <f t="shared" si="36"/>
        <v>-13811000</v>
      </c>
      <c r="N141" s="59">
        <f t="shared" si="36"/>
        <v>2758000</v>
      </c>
      <c r="O141" s="59">
        <f t="shared" si="36"/>
        <v>13983000</v>
      </c>
      <c r="P141" s="59">
        <f>P140</f>
        <v>70430</v>
      </c>
      <c r="Q141" s="59">
        <f>Q140</f>
        <v>1102450</v>
      </c>
      <c r="R141" s="59">
        <f t="shared" si="36"/>
        <v>1076870</v>
      </c>
      <c r="S141" s="59">
        <f t="shared" si="36"/>
        <v>1121360</v>
      </c>
      <c r="T141" s="59">
        <f t="shared" si="36"/>
        <v>694150</v>
      </c>
      <c r="U141" s="59">
        <f t="shared" si="36"/>
        <v>361790</v>
      </c>
      <c r="V141" s="59">
        <f t="shared" si="36"/>
        <v>117060</v>
      </c>
      <c r="W141" s="59">
        <f t="shared" si="36"/>
        <v>53960</v>
      </c>
      <c r="X141" s="59">
        <f t="shared" si="36"/>
        <v>80660</v>
      </c>
      <c r="Y141" s="59">
        <f t="shared" si="36"/>
        <v>713970</v>
      </c>
      <c r="Z141" s="59">
        <f t="shared" si="36"/>
        <v>67670</v>
      </c>
      <c r="AA141" s="59">
        <f t="shared" si="36"/>
        <v>31620</v>
      </c>
      <c r="AB141" s="59">
        <f t="shared" si="36"/>
        <v>592830</v>
      </c>
      <c r="AC141" s="59">
        <f t="shared" si="36"/>
        <v>10000</v>
      </c>
      <c r="AD141" s="59">
        <f t="shared" si="36"/>
        <v>602830</v>
      </c>
      <c r="AE141" s="60"/>
    </row>
    <row r="142" spans="1:31" s="6" customFormat="1" ht="12.75" hidden="1">
      <c r="A142" s="156"/>
      <c r="B142" s="157"/>
      <c r="C142" s="157"/>
      <c r="D142" s="157"/>
      <c r="E142" s="157"/>
      <c r="F142" s="157"/>
      <c r="G142" s="157"/>
      <c r="H142" s="157"/>
      <c r="I142" s="157"/>
      <c r="J142" s="157" t="s">
        <v>68</v>
      </c>
      <c r="K142" s="157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158"/>
    </row>
    <row r="143" spans="1:31" s="6" customFormat="1" ht="13.5" hidden="1" thickBot="1">
      <c r="A143" s="96"/>
      <c r="B143" s="96" t="s">
        <v>1</v>
      </c>
      <c r="C143" s="96">
        <v>454</v>
      </c>
      <c r="D143" s="96"/>
      <c r="E143" s="96"/>
      <c r="F143" s="96"/>
      <c r="G143" s="96" t="s">
        <v>2</v>
      </c>
      <c r="H143" s="96" t="s">
        <v>2</v>
      </c>
      <c r="I143" s="96">
        <v>41</v>
      </c>
      <c r="J143" s="96" t="s">
        <v>69</v>
      </c>
      <c r="K143" s="86" t="s">
        <v>3</v>
      </c>
      <c r="L143" s="88">
        <v>0</v>
      </c>
      <c r="M143" s="89">
        <v>0</v>
      </c>
      <c r="N143" s="88">
        <f>L143+M143</f>
        <v>0</v>
      </c>
      <c r="O143" s="88">
        <v>0</v>
      </c>
      <c r="P143" s="88">
        <v>0</v>
      </c>
      <c r="Q143" s="88">
        <v>0</v>
      </c>
      <c r="R143" s="88">
        <v>0</v>
      </c>
      <c r="S143" s="88">
        <v>0</v>
      </c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97"/>
    </row>
    <row r="144" spans="1:31" s="6" customFormat="1" ht="13.5" hidden="1" thickBot="1">
      <c r="A144" s="159"/>
      <c r="B144" s="160"/>
      <c r="C144" s="160"/>
      <c r="D144" s="160"/>
      <c r="E144" s="160"/>
      <c r="F144" s="160"/>
      <c r="G144" s="160"/>
      <c r="H144" s="160"/>
      <c r="I144" s="160"/>
      <c r="J144" s="160" t="s">
        <v>11</v>
      </c>
      <c r="K144" s="160"/>
      <c r="L144" s="161">
        <f>SUM(L143)</f>
        <v>0</v>
      </c>
      <c r="M144" s="161">
        <f>SUM(M143)</f>
        <v>0</v>
      </c>
      <c r="N144" s="161">
        <f>SUM(N143)</f>
        <v>0</v>
      </c>
      <c r="O144" s="162">
        <f>SUM(O143)</f>
        <v>0</v>
      </c>
      <c r="P144" s="162"/>
      <c r="Q144" s="162"/>
      <c r="R144" s="162"/>
      <c r="S144" s="162"/>
      <c r="T144" s="162"/>
      <c r="U144" s="163"/>
      <c r="V144" s="163"/>
      <c r="W144" s="163"/>
      <c r="X144" s="163"/>
      <c r="Y144" s="163"/>
      <c r="Z144" s="163"/>
      <c r="AA144" s="163"/>
      <c r="AB144" s="163"/>
      <c r="AC144" s="163"/>
      <c r="AD144" s="163"/>
      <c r="AE144" s="164"/>
    </row>
    <row r="145" spans="1:31" s="6" customFormat="1" ht="13.5" hidden="1" thickBot="1">
      <c r="A145" s="165"/>
      <c r="B145" s="166"/>
      <c r="C145" s="166"/>
      <c r="D145" s="166"/>
      <c r="E145" s="166"/>
      <c r="F145" s="166"/>
      <c r="G145" s="166"/>
      <c r="H145" s="166"/>
      <c r="I145" s="166"/>
      <c r="J145" s="166" t="s">
        <v>70</v>
      </c>
      <c r="K145" s="166"/>
      <c r="L145" s="101"/>
      <c r="M145" s="101"/>
      <c r="N145" s="101">
        <f>N144</f>
        <v>0</v>
      </c>
      <c r="O145" s="101">
        <f>O144</f>
        <v>0</v>
      </c>
      <c r="P145" s="101"/>
      <c r="Q145" s="101"/>
      <c r="R145" s="101">
        <f>R144</f>
        <v>0</v>
      </c>
      <c r="S145" s="101"/>
      <c r="T145" s="101">
        <v>0</v>
      </c>
      <c r="U145" s="167">
        <v>0</v>
      </c>
      <c r="V145" s="167">
        <v>0</v>
      </c>
      <c r="W145" s="167">
        <v>0</v>
      </c>
      <c r="X145" s="167">
        <v>0</v>
      </c>
      <c r="Y145" s="167">
        <v>0</v>
      </c>
      <c r="Z145" s="167">
        <v>0</v>
      </c>
      <c r="AA145" s="167">
        <v>0</v>
      </c>
      <c r="AB145" s="167">
        <v>0</v>
      </c>
      <c r="AC145" s="167">
        <v>0</v>
      </c>
      <c r="AD145" s="167">
        <v>0</v>
      </c>
      <c r="AE145" s="168"/>
    </row>
    <row r="146" spans="1:31" s="6" customFormat="1" ht="12.75">
      <c r="A146" s="169"/>
      <c r="B146" s="170"/>
      <c r="C146" s="170"/>
      <c r="D146" s="170"/>
      <c r="E146" s="170"/>
      <c r="F146" s="170"/>
      <c r="G146" s="170"/>
      <c r="H146" s="170"/>
      <c r="I146" s="170"/>
      <c r="J146" s="170" t="s">
        <v>73</v>
      </c>
      <c r="K146" s="157"/>
      <c r="L146" s="98"/>
      <c r="M146" s="98"/>
      <c r="N146" s="98"/>
      <c r="O146" s="171"/>
      <c r="P146" s="171"/>
      <c r="Q146" s="171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172"/>
    </row>
    <row r="147" spans="1:31" s="6" customFormat="1" ht="210" customHeight="1" thickBot="1">
      <c r="A147" s="106">
        <f>A139+1</f>
        <v>97</v>
      </c>
      <c r="B147" s="173" t="s">
        <v>134</v>
      </c>
      <c r="C147" s="174" t="s">
        <v>195</v>
      </c>
      <c r="D147" s="173"/>
      <c r="E147" s="173"/>
      <c r="F147" s="173"/>
      <c r="G147" s="173"/>
      <c r="H147" s="173"/>
      <c r="I147" s="173">
        <v>41</v>
      </c>
      <c r="J147" s="106" t="s">
        <v>69</v>
      </c>
      <c r="K147" s="175"/>
      <c r="L147" s="107">
        <v>3124000</v>
      </c>
      <c r="M147" s="107">
        <v>0</v>
      </c>
      <c r="N147" s="88">
        <v>6168000</v>
      </c>
      <c r="O147" s="88">
        <v>888000</v>
      </c>
      <c r="P147" s="88">
        <v>75730</v>
      </c>
      <c r="Q147" s="88">
        <v>215100</v>
      </c>
      <c r="R147" s="88">
        <v>164740</v>
      </c>
      <c r="S147" s="88">
        <v>41770</v>
      </c>
      <c r="T147" s="49">
        <v>97430</v>
      </c>
      <c r="U147" s="88">
        <v>106010</v>
      </c>
      <c r="V147" s="49">
        <v>137210</v>
      </c>
      <c r="W147" s="49">
        <v>263310</v>
      </c>
      <c r="X147" s="49">
        <v>354000</v>
      </c>
      <c r="Y147" s="49">
        <v>944400</v>
      </c>
      <c r="Z147" s="49">
        <v>1112000</v>
      </c>
      <c r="AA147" s="49">
        <v>1244160</v>
      </c>
      <c r="AB147" s="49">
        <v>1147000</v>
      </c>
      <c r="AC147" s="49"/>
      <c r="AD147" s="49">
        <f>AB147+AC147</f>
        <v>1147000</v>
      </c>
      <c r="AE147" s="176" t="s">
        <v>258</v>
      </c>
    </row>
    <row r="148" spans="1:31" s="6" customFormat="1" ht="13.5" hidden="1" thickBot="1">
      <c r="A148" s="155"/>
      <c r="B148" s="116"/>
      <c r="C148" s="116"/>
      <c r="D148" s="116"/>
      <c r="E148" s="116"/>
      <c r="F148" s="116"/>
      <c r="G148" s="116"/>
      <c r="H148" s="116"/>
      <c r="I148" s="116"/>
      <c r="J148" s="116" t="s">
        <v>11</v>
      </c>
      <c r="K148" s="166"/>
      <c r="L148" s="101">
        <f aca="true" t="shared" si="37" ref="L148:AD148">SUM(L147)</f>
        <v>3124000</v>
      </c>
      <c r="M148" s="101">
        <f t="shared" si="37"/>
        <v>0</v>
      </c>
      <c r="N148" s="59">
        <f t="shared" si="37"/>
        <v>6168000</v>
      </c>
      <c r="O148" s="59">
        <f t="shared" si="37"/>
        <v>888000</v>
      </c>
      <c r="P148" s="59">
        <f t="shared" si="37"/>
        <v>75730</v>
      </c>
      <c r="Q148" s="59">
        <f t="shared" si="37"/>
        <v>215100</v>
      </c>
      <c r="R148" s="59">
        <f t="shared" si="37"/>
        <v>164740</v>
      </c>
      <c r="S148" s="59">
        <f t="shared" si="37"/>
        <v>41770</v>
      </c>
      <c r="T148" s="59">
        <f t="shared" si="37"/>
        <v>97430</v>
      </c>
      <c r="U148" s="59">
        <f t="shared" si="37"/>
        <v>106010</v>
      </c>
      <c r="V148" s="59">
        <f t="shared" si="37"/>
        <v>137210</v>
      </c>
      <c r="W148" s="59">
        <f t="shared" si="37"/>
        <v>263310</v>
      </c>
      <c r="X148" s="59">
        <f t="shared" si="37"/>
        <v>354000</v>
      </c>
      <c r="Y148" s="59">
        <f t="shared" si="37"/>
        <v>944400</v>
      </c>
      <c r="Z148" s="59">
        <f t="shared" si="37"/>
        <v>1112000</v>
      </c>
      <c r="AA148" s="59">
        <f t="shared" si="37"/>
        <v>1244160</v>
      </c>
      <c r="AB148" s="59">
        <f t="shared" si="37"/>
        <v>1147000</v>
      </c>
      <c r="AC148" s="59">
        <f t="shared" si="37"/>
        <v>0</v>
      </c>
      <c r="AD148" s="59">
        <f t="shared" si="37"/>
        <v>1147000</v>
      </c>
      <c r="AE148" s="168"/>
    </row>
    <row r="149" spans="1:31" s="6" customFormat="1" ht="13.5" thickBot="1">
      <c r="A149" s="155"/>
      <c r="B149" s="116"/>
      <c r="C149" s="116"/>
      <c r="D149" s="116"/>
      <c r="E149" s="116"/>
      <c r="F149" s="116"/>
      <c r="G149" s="116"/>
      <c r="H149" s="116"/>
      <c r="I149" s="116"/>
      <c r="J149" s="116" t="s">
        <v>74</v>
      </c>
      <c r="K149" s="166"/>
      <c r="L149" s="101">
        <f aca="true" t="shared" si="38" ref="L149:AD149">L148</f>
        <v>3124000</v>
      </c>
      <c r="M149" s="101">
        <f t="shared" si="38"/>
        <v>0</v>
      </c>
      <c r="N149" s="59">
        <f t="shared" si="38"/>
        <v>6168000</v>
      </c>
      <c r="O149" s="59">
        <f t="shared" si="38"/>
        <v>888000</v>
      </c>
      <c r="P149" s="59">
        <f t="shared" si="38"/>
        <v>75730</v>
      </c>
      <c r="Q149" s="59">
        <f t="shared" si="38"/>
        <v>215100</v>
      </c>
      <c r="R149" s="59">
        <f t="shared" si="38"/>
        <v>164740</v>
      </c>
      <c r="S149" s="59">
        <f t="shared" si="38"/>
        <v>41770</v>
      </c>
      <c r="T149" s="59">
        <f t="shared" si="38"/>
        <v>97430</v>
      </c>
      <c r="U149" s="59">
        <f t="shared" si="38"/>
        <v>106010</v>
      </c>
      <c r="V149" s="59">
        <f t="shared" si="38"/>
        <v>137210</v>
      </c>
      <c r="W149" s="59">
        <f t="shared" si="38"/>
        <v>263310</v>
      </c>
      <c r="X149" s="59">
        <f t="shared" si="38"/>
        <v>354000</v>
      </c>
      <c r="Y149" s="59">
        <f t="shared" si="38"/>
        <v>944400</v>
      </c>
      <c r="Z149" s="59">
        <f t="shared" si="38"/>
        <v>1112000</v>
      </c>
      <c r="AA149" s="59">
        <f t="shared" si="38"/>
        <v>1244160</v>
      </c>
      <c r="AB149" s="59">
        <f t="shared" si="38"/>
        <v>1147000</v>
      </c>
      <c r="AC149" s="59">
        <f t="shared" si="38"/>
        <v>0</v>
      </c>
      <c r="AD149" s="59">
        <f t="shared" si="38"/>
        <v>1147000</v>
      </c>
      <c r="AE149" s="168"/>
    </row>
    <row r="150" spans="1:31" s="6" customFormat="1" ht="12.75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 t="s">
        <v>56</v>
      </c>
      <c r="K150" s="40"/>
      <c r="L150" s="61"/>
      <c r="M150" s="61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3"/>
    </row>
    <row r="151" spans="1:31" ht="12.75" hidden="1">
      <c r="A151" s="103">
        <f>A147+1</f>
        <v>98</v>
      </c>
      <c r="B151" s="103" t="s">
        <v>1</v>
      </c>
      <c r="C151" s="103">
        <v>513002</v>
      </c>
      <c r="D151" s="103" t="s">
        <v>24</v>
      </c>
      <c r="E151" s="103"/>
      <c r="F151" s="103"/>
      <c r="G151" s="103" t="s">
        <v>2</v>
      </c>
      <c r="H151" s="103">
        <v>1</v>
      </c>
      <c r="I151" s="103">
        <v>52</v>
      </c>
      <c r="J151" s="103" t="s">
        <v>94</v>
      </c>
      <c r="K151" s="37" t="s">
        <v>3</v>
      </c>
      <c r="L151" s="44">
        <v>0</v>
      </c>
      <c r="M151" s="44">
        <v>0</v>
      </c>
      <c r="N151" s="65">
        <f>L151+M151</f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123"/>
    </row>
    <row r="152" spans="1:31" ht="12.75" hidden="1">
      <c r="A152" s="104">
        <f aca="true" t="shared" si="39" ref="A152:A160">A151+1</f>
        <v>99</v>
      </c>
      <c r="B152" s="104" t="s">
        <v>134</v>
      </c>
      <c r="C152" s="104" t="s">
        <v>139</v>
      </c>
      <c r="D152" s="104"/>
      <c r="E152" s="104"/>
      <c r="F152" s="147"/>
      <c r="G152" s="147"/>
      <c r="H152" s="177" t="s">
        <v>98</v>
      </c>
      <c r="I152" s="104">
        <v>52</v>
      </c>
      <c r="J152" s="104" t="s">
        <v>150</v>
      </c>
      <c r="K152" s="45"/>
      <c r="L152" s="48">
        <v>12800000</v>
      </c>
      <c r="M152" s="47">
        <v>-12800000</v>
      </c>
      <c r="N152" s="65">
        <f>L152+M152</f>
        <v>0</v>
      </c>
      <c r="O152" s="48">
        <v>0</v>
      </c>
      <c r="P152" s="48">
        <v>0</v>
      </c>
      <c r="Q152" s="48">
        <v>130000</v>
      </c>
      <c r="R152" s="49">
        <v>158230</v>
      </c>
      <c r="S152" s="65">
        <v>0</v>
      </c>
      <c r="T152" s="49">
        <v>0</v>
      </c>
      <c r="U152" s="88">
        <v>0</v>
      </c>
      <c r="V152" s="88"/>
      <c r="W152" s="88"/>
      <c r="X152" s="88"/>
      <c r="Y152" s="88"/>
      <c r="Z152" s="88"/>
      <c r="AA152" s="88"/>
      <c r="AB152" s="88"/>
      <c r="AC152" s="88"/>
      <c r="AD152" s="88"/>
      <c r="AE152" s="87"/>
    </row>
    <row r="153" spans="1:31" ht="66" customHeight="1">
      <c r="A153" s="104">
        <f t="shared" si="39"/>
        <v>100</v>
      </c>
      <c r="B153" s="147" t="s">
        <v>134</v>
      </c>
      <c r="C153" s="104">
        <v>513002</v>
      </c>
      <c r="D153" s="104" t="s">
        <v>24</v>
      </c>
      <c r="E153" s="104"/>
      <c r="F153" s="104"/>
      <c r="G153" s="104"/>
      <c r="H153" s="104"/>
      <c r="I153" s="104">
        <v>52</v>
      </c>
      <c r="J153" s="104" t="s">
        <v>225</v>
      </c>
      <c r="K153" s="67"/>
      <c r="L153" s="71"/>
      <c r="M153" s="71"/>
      <c r="N153" s="49">
        <v>0</v>
      </c>
      <c r="O153" s="49">
        <v>0</v>
      </c>
      <c r="P153" s="49">
        <v>0</v>
      </c>
      <c r="Q153" s="49">
        <v>0</v>
      </c>
      <c r="R153" s="49">
        <f>Q153*30.126</f>
        <v>0</v>
      </c>
      <c r="S153" s="65">
        <v>0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49">
        <v>0</v>
      </c>
      <c r="AC153" s="49"/>
      <c r="AD153" s="49">
        <f>AB153+AC153</f>
        <v>0</v>
      </c>
      <c r="AE153" s="66" t="s">
        <v>226</v>
      </c>
    </row>
    <row r="154" spans="1:31" ht="24.75" customHeight="1" hidden="1">
      <c r="A154" s="104">
        <f t="shared" si="39"/>
        <v>101</v>
      </c>
      <c r="B154" s="104" t="s">
        <v>134</v>
      </c>
      <c r="C154" s="104">
        <v>514002</v>
      </c>
      <c r="D154" s="104" t="s">
        <v>24</v>
      </c>
      <c r="E154" s="104"/>
      <c r="F154" s="104"/>
      <c r="G154" s="104"/>
      <c r="H154" s="141" t="s">
        <v>95</v>
      </c>
      <c r="I154" s="149" t="s">
        <v>135</v>
      </c>
      <c r="J154" s="104" t="s">
        <v>136</v>
      </c>
      <c r="K154" s="67"/>
      <c r="L154" s="71"/>
      <c r="M154" s="71"/>
      <c r="N154" s="49"/>
      <c r="O154" s="49"/>
      <c r="P154" s="49">
        <v>14720</v>
      </c>
      <c r="Q154" s="49">
        <v>0</v>
      </c>
      <c r="R154" s="49">
        <f>Q154*30.126</f>
        <v>0</v>
      </c>
      <c r="S154" s="49">
        <v>0</v>
      </c>
      <c r="T154" s="49">
        <v>0</v>
      </c>
      <c r="U154" s="49">
        <v>0</v>
      </c>
      <c r="V154" s="49"/>
      <c r="W154" s="49"/>
      <c r="X154" s="49"/>
      <c r="Y154" s="49"/>
      <c r="Z154" s="49"/>
      <c r="AA154" s="49"/>
      <c r="AB154" s="49"/>
      <c r="AC154" s="49"/>
      <c r="AD154" s="49"/>
      <c r="AE154" s="93" t="s">
        <v>149</v>
      </c>
    </row>
    <row r="155" spans="1:31" ht="108.75" customHeight="1" hidden="1">
      <c r="A155" s="104">
        <f t="shared" si="39"/>
        <v>102</v>
      </c>
      <c r="B155" s="106" t="s">
        <v>134</v>
      </c>
      <c r="C155" s="152" t="s">
        <v>158</v>
      </c>
      <c r="D155" s="106"/>
      <c r="E155" s="106"/>
      <c r="F155" s="106"/>
      <c r="G155" s="106"/>
      <c r="H155" s="153" t="s">
        <v>99</v>
      </c>
      <c r="I155" s="152">
        <v>52</v>
      </c>
      <c r="J155" s="106" t="s">
        <v>146</v>
      </c>
      <c r="K155" s="86"/>
      <c r="L155" s="89"/>
      <c r="M155" s="89"/>
      <c r="N155" s="88"/>
      <c r="O155" s="88"/>
      <c r="P155" s="88">
        <v>0</v>
      </c>
      <c r="Q155" s="88">
        <v>250000</v>
      </c>
      <c r="R155" s="49">
        <v>536940</v>
      </c>
      <c r="S155" s="88">
        <v>0</v>
      </c>
      <c r="T155" s="49">
        <v>0</v>
      </c>
      <c r="U155" s="88">
        <v>0</v>
      </c>
      <c r="V155" s="88"/>
      <c r="W155" s="88"/>
      <c r="X155" s="88"/>
      <c r="Y155" s="88"/>
      <c r="Z155" s="88"/>
      <c r="AA155" s="88"/>
      <c r="AB155" s="88"/>
      <c r="AC155" s="88"/>
      <c r="AD155" s="88"/>
      <c r="AE155" s="87" t="s">
        <v>166</v>
      </c>
    </row>
    <row r="156" spans="1:31" ht="54.75" customHeight="1" hidden="1">
      <c r="A156" s="104">
        <f t="shared" si="39"/>
        <v>103</v>
      </c>
      <c r="B156" s="106" t="s">
        <v>134</v>
      </c>
      <c r="C156" s="152" t="s">
        <v>158</v>
      </c>
      <c r="D156" s="106"/>
      <c r="E156" s="106"/>
      <c r="F156" s="106"/>
      <c r="G156" s="106"/>
      <c r="H156" s="153" t="s">
        <v>114</v>
      </c>
      <c r="I156" s="152">
        <v>52</v>
      </c>
      <c r="J156" s="106" t="s">
        <v>140</v>
      </c>
      <c r="K156" s="86"/>
      <c r="L156" s="89"/>
      <c r="M156" s="89"/>
      <c r="N156" s="88"/>
      <c r="O156" s="88"/>
      <c r="P156" s="88">
        <v>0</v>
      </c>
      <c r="Q156" s="88">
        <v>100000</v>
      </c>
      <c r="R156" s="49">
        <v>451010</v>
      </c>
      <c r="S156" s="88">
        <v>14740</v>
      </c>
      <c r="T156" s="49">
        <v>0</v>
      </c>
      <c r="U156" s="88">
        <v>0</v>
      </c>
      <c r="V156" s="49"/>
      <c r="W156" s="88"/>
      <c r="X156" s="88"/>
      <c r="Y156" s="88"/>
      <c r="Z156" s="88"/>
      <c r="AA156" s="88"/>
      <c r="AB156" s="88"/>
      <c r="AC156" s="88"/>
      <c r="AD156" s="88"/>
      <c r="AE156" s="87" t="s">
        <v>145</v>
      </c>
    </row>
    <row r="157" spans="1:31" ht="58.5" customHeight="1" hidden="1">
      <c r="A157" s="104">
        <f t="shared" si="39"/>
        <v>104</v>
      </c>
      <c r="B157" s="106" t="s">
        <v>134</v>
      </c>
      <c r="C157" s="152" t="s">
        <v>158</v>
      </c>
      <c r="D157" s="106"/>
      <c r="E157" s="106"/>
      <c r="F157" s="106"/>
      <c r="G157" s="106"/>
      <c r="H157" s="153" t="s">
        <v>100</v>
      </c>
      <c r="I157" s="152">
        <v>52</v>
      </c>
      <c r="J157" s="106" t="s">
        <v>141</v>
      </c>
      <c r="K157" s="86"/>
      <c r="L157" s="89"/>
      <c r="M157" s="89"/>
      <c r="N157" s="88"/>
      <c r="O157" s="88"/>
      <c r="P157" s="88">
        <v>0</v>
      </c>
      <c r="Q157" s="88">
        <v>90000</v>
      </c>
      <c r="R157" s="49">
        <v>50000</v>
      </c>
      <c r="S157" s="88">
        <v>303200</v>
      </c>
      <c r="T157" s="49">
        <v>0</v>
      </c>
      <c r="U157" s="88">
        <v>0</v>
      </c>
      <c r="V157" s="49"/>
      <c r="W157" s="88"/>
      <c r="X157" s="88"/>
      <c r="Y157" s="88"/>
      <c r="Z157" s="88"/>
      <c r="AA157" s="88"/>
      <c r="AB157" s="88"/>
      <c r="AC157" s="88"/>
      <c r="AD157" s="88"/>
      <c r="AE157" s="87" t="s">
        <v>147</v>
      </c>
    </row>
    <row r="158" spans="1:31" ht="58.5" customHeight="1" hidden="1">
      <c r="A158" s="104">
        <f t="shared" si="39"/>
        <v>105</v>
      </c>
      <c r="B158" s="106" t="s">
        <v>134</v>
      </c>
      <c r="C158" s="152">
        <v>513002</v>
      </c>
      <c r="D158" s="106"/>
      <c r="E158" s="106"/>
      <c r="F158" s="106"/>
      <c r="G158" s="106"/>
      <c r="H158" s="153" t="s">
        <v>97</v>
      </c>
      <c r="I158" s="152">
        <v>52</v>
      </c>
      <c r="J158" s="106" t="s">
        <v>164</v>
      </c>
      <c r="K158" s="86"/>
      <c r="L158" s="89"/>
      <c r="M158" s="89"/>
      <c r="N158" s="88"/>
      <c r="O158" s="88"/>
      <c r="P158" s="88"/>
      <c r="Q158" s="88">
        <v>0</v>
      </c>
      <c r="R158" s="88">
        <v>0</v>
      </c>
      <c r="S158" s="88">
        <v>0</v>
      </c>
      <c r="T158" s="49">
        <v>0</v>
      </c>
      <c r="U158" s="88">
        <v>0</v>
      </c>
      <c r="V158" s="49"/>
      <c r="W158" s="88"/>
      <c r="X158" s="88"/>
      <c r="Y158" s="88"/>
      <c r="Z158" s="88"/>
      <c r="AA158" s="88"/>
      <c r="AB158" s="88"/>
      <c r="AC158" s="88"/>
      <c r="AD158" s="88"/>
      <c r="AE158" s="87"/>
    </row>
    <row r="159" spans="1:31" ht="90" customHeight="1" hidden="1">
      <c r="A159" s="104">
        <f t="shared" si="39"/>
        <v>106</v>
      </c>
      <c r="B159" s="104" t="s">
        <v>134</v>
      </c>
      <c r="C159" s="104">
        <v>513002</v>
      </c>
      <c r="D159" s="104"/>
      <c r="E159" s="104"/>
      <c r="F159" s="104"/>
      <c r="G159" s="104"/>
      <c r="H159" s="104" t="s">
        <v>97</v>
      </c>
      <c r="I159" s="104">
        <v>52</v>
      </c>
      <c r="J159" s="104" t="s">
        <v>165</v>
      </c>
      <c r="K159" s="67"/>
      <c r="L159" s="71"/>
      <c r="M159" s="71"/>
      <c r="N159" s="49"/>
      <c r="O159" s="49"/>
      <c r="P159" s="49"/>
      <c r="Q159" s="49"/>
      <c r="R159" s="49">
        <v>233000</v>
      </c>
      <c r="S159" s="49">
        <v>8150</v>
      </c>
      <c r="T159" s="49">
        <v>0</v>
      </c>
      <c r="U159" s="49">
        <v>0</v>
      </c>
      <c r="V159" s="49"/>
      <c r="W159" s="49"/>
      <c r="X159" s="49"/>
      <c r="Y159" s="49"/>
      <c r="Z159" s="49"/>
      <c r="AA159" s="49"/>
      <c r="AB159" s="49"/>
      <c r="AC159" s="49"/>
      <c r="AD159" s="49"/>
      <c r="AE159" s="93" t="s">
        <v>206</v>
      </c>
    </row>
    <row r="160" spans="1:31" ht="90" customHeight="1" thickBot="1">
      <c r="A160" s="104">
        <f t="shared" si="39"/>
        <v>107</v>
      </c>
      <c r="B160" s="147" t="s">
        <v>134</v>
      </c>
      <c r="C160" s="147">
        <v>513002</v>
      </c>
      <c r="D160" s="147"/>
      <c r="E160" s="147"/>
      <c r="F160" s="147"/>
      <c r="G160" s="147"/>
      <c r="H160" s="177" t="s">
        <v>209</v>
      </c>
      <c r="I160" s="147">
        <v>52</v>
      </c>
      <c r="J160" s="147" t="s">
        <v>208</v>
      </c>
      <c r="K160" s="45"/>
      <c r="L160" s="47"/>
      <c r="M160" s="4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>
        <v>0</v>
      </c>
      <c r="Z160" s="48">
        <v>793000</v>
      </c>
      <c r="AA160" s="48">
        <v>0</v>
      </c>
      <c r="AB160" s="48">
        <v>793000</v>
      </c>
      <c r="AC160" s="48"/>
      <c r="AD160" s="49">
        <f>AB160+AC160</f>
        <v>793000</v>
      </c>
      <c r="AE160" s="178" t="s">
        <v>230</v>
      </c>
    </row>
    <row r="161" spans="1:31" s="6" customFormat="1" ht="13.5" hidden="1" thickBot="1">
      <c r="A161" s="154"/>
      <c r="B161" s="110"/>
      <c r="C161" s="110"/>
      <c r="D161" s="110"/>
      <c r="E161" s="110"/>
      <c r="F161" s="110"/>
      <c r="G161" s="110"/>
      <c r="H161" s="110"/>
      <c r="I161" s="110"/>
      <c r="J161" s="110" t="s">
        <v>11</v>
      </c>
      <c r="K161" s="52"/>
      <c r="L161" s="53">
        <f aca="true" t="shared" si="40" ref="L161:S161">SUM(L151:L159)</f>
        <v>12800000</v>
      </c>
      <c r="M161" s="53">
        <f t="shared" si="40"/>
        <v>-12800000</v>
      </c>
      <c r="N161" s="161">
        <f t="shared" si="40"/>
        <v>0</v>
      </c>
      <c r="O161" s="161">
        <f t="shared" si="40"/>
        <v>0</v>
      </c>
      <c r="P161" s="161">
        <f t="shared" si="40"/>
        <v>14720</v>
      </c>
      <c r="Q161" s="161">
        <f t="shared" si="40"/>
        <v>570000</v>
      </c>
      <c r="R161" s="161">
        <f t="shared" si="40"/>
        <v>1429180</v>
      </c>
      <c r="S161" s="161">
        <f t="shared" si="40"/>
        <v>326090</v>
      </c>
      <c r="T161" s="161">
        <f>SUM(T151:T159)</f>
        <v>0</v>
      </c>
      <c r="U161" s="161">
        <f>SUM(U151:U159)</f>
        <v>0</v>
      </c>
      <c r="V161" s="161">
        <f>SUM(V151:V159)</f>
        <v>0</v>
      </c>
      <c r="W161" s="161">
        <f>SUM(W151:W159)</f>
        <v>0</v>
      </c>
      <c r="X161" s="161">
        <f>SUM(X151:X159)</f>
        <v>0</v>
      </c>
      <c r="Y161" s="161">
        <f aca="true" t="shared" si="41" ref="Y161:AD161">SUM(Y151:Y160)</f>
        <v>0</v>
      </c>
      <c r="Z161" s="161">
        <f t="shared" si="41"/>
        <v>793000</v>
      </c>
      <c r="AA161" s="161">
        <f t="shared" si="41"/>
        <v>0</v>
      </c>
      <c r="AB161" s="161">
        <f t="shared" si="41"/>
        <v>793000</v>
      </c>
      <c r="AC161" s="161">
        <f t="shared" si="41"/>
        <v>0</v>
      </c>
      <c r="AD161" s="161">
        <f t="shared" si="41"/>
        <v>793000</v>
      </c>
      <c r="AE161" s="55"/>
    </row>
    <row r="162" spans="1:31" s="6" customFormat="1" ht="13.5" thickBot="1">
      <c r="A162" s="155"/>
      <c r="B162" s="116"/>
      <c r="C162" s="116"/>
      <c r="D162" s="116"/>
      <c r="E162" s="116"/>
      <c r="F162" s="116"/>
      <c r="G162" s="116"/>
      <c r="H162" s="116"/>
      <c r="I162" s="116"/>
      <c r="J162" s="116" t="s">
        <v>57</v>
      </c>
      <c r="K162" s="57"/>
      <c r="L162" s="58">
        <f aca="true" t="shared" si="42" ref="L162:T162">L161</f>
        <v>12800000</v>
      </c>
      <c r="M162" s="58">
        <f t="shared" si="42"/>
        <v>-12800000</v>
      </c>
      <c r="N162" s="101">
        <f t="shared" si="42"/>
        <v>0</v>
      </c>
      <c r="O162" s="101">
        <f t="shared" si="42"/>
        <v>0</v>
      </c>
      <c r="P162" s="101">
        <f t="shared" si="42"/>
        <v>14720</v>
      </c>
      <c r="Q162" s="101">
        <f t="shared" si="42"/>
        <v>570000</v>
      </c>
      <c r="R162" s="101">
        <f t="shared" si="42"/>
        <v>1429180</v>
      </c>
      <c r="S162" s="101">
        <f t="shared" si="42"/>
        <v>326090</v>
      </c>
      <c r="T162" s="101">
        <f t="shared" si="42"/>
        <v>0</v>
      </c>
      <c r="U162" s="59">
        <f aca="true" t="shared" si="43" ref="U162:AD162">U161</f>
        <v>0</v>
      </c>
      <c r="V162" s="59">
        <f t="shared" si="43"/>
        <v>0</v>
      </c>
      <c r="W162" s="59">
        <f t="shared" si="43"/>
        <v>0</v>
      </c>
      <c r="X162" s="59">
        <f t="shared" si="43"/>
        <v>0</v>
      </c>
      <c r="Y162" s="59">
        <f t="shared" si="43"/>
        <v>0</v>
      </c>
      <c r="Z162" s="59">
        <f t="shared" si="43"/>
        <v>793000</v>
      </c>
      <c r="AA162" s="59">
        <f t="shared" si="43"/>
        <v>0</v>
      </c>
      <c r="AB162" s="59">
        <f t="shared" si="43"/>
        <v>793000</v>
      </c>
      <c r="AC162" s="59">
        <f t="shared" si="43"/>
        <v>0</v>
      </c>
      <c r="AD162" s="59">
        <f t="shared" si="43"/>
        <v>793000</v>
      </c>
      <c r="AE162" s="60"/>
    </row>
    <row r="163" spans="1:31" ht="13.5" hidden="1" thickBot="1">
      <c r="A163" s="125">
        <f>A160+1</f>
        <v>108</v>
      </c>
      <c r="B163" s="125"/>
      <c r="C163" s="125" t="s">
        <v>2</v>
      </c>
      <c r="D163" s="125" t="s">
        <v>2</v>
      </c>
      <c r="E163" s="125" t="s">
        <v>2</v>
      </c>
      <c r="F163" s="125" t="s">
        <v>2</v>
      </c>
      <c r="G163" s="125"/>
      <c r="H163" s="125" t="s">
        <v>2</v>
      </c>
      <c r="I163" s="125" t="s">
        <v>2</v>
      </c>
      <c r="J163" s="125"/>
      <c r="K163" s="45"/>
      <c r="L163" s="45"/>
      <c r="M163" s="4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83"/>
    </row>
    <row r="164" spans="1:31" s="6" customFormat="1" ht="13.5" hidden="1" thickBot="1">
      <c r="A164" s="56"/>
      <c r="B164" s="57"/>
      <c r="C164" s="57"/>
      <c r="D164" s="57"/>
      <c r="E164" s="57"/>
      <c r="F164" s="57"/>
      <c r="G164" s="57"/>
      <c r="H164" s="57"/>
      <c r="I164" s="57"/>
      <c r="J164" s="57" t="s">
        <v>11</v>
      </c>
      <c r="K164" s="57"/>
      <c r="L164" s="58">
        <f aca="true" t="shared" si="44" ref="L164:AD164">SUM(L163:L163)</f>
        <v>0</v>
      </c>
      <c r="M164" s="58">
        <f t="shared" si="44"/>
        <v>0</v>
      </c>
      <c r="N164" s="101">
        <f t="shared" si="44"/>
        <v>0</v>
      </c>
      <c r="O164" s="101">
        <f t="shared" si="44"/>
        <v>0</v>
      </c>
      <c r="P164" s="101">
        <f t="shared" si="44"/>
        <v>0</v>
      </c>
      <c r="Q164" s="101">
        <f t="shared" si="44"/>
        <v>0</v>
      </c>
      <c r="R164" s="101">
        <f t="shared" si="44"/>
        <v>0</v>
      </c>
      <c r="S164" s="101">
        <f t="shared" si="44"/>
        <v>0</v>
      </c>
      <c r="T164" s="101">
        <f t="shared" si="44"/>
        <v>0</v>
      </c>
      <c r="U164" s="101">
        <f t="shared" si="44"/>
        <v>0</v>
      </c>
      <c r="V164" s="101">
        <f t="shared" si="44"/>
        <v>0</v>
      </c>
      <c r="W164" s="101">
        <f t="shared" si="44"/>
        <v>0</v>
      </c>
      <c r="X164" s="101">
        <f t="shared" si="44"/>
        <v>0</v>
      </c>
      <c r="Y164" s="101">
        <f t="shared" si="44"/>
        <v>0</v>
      </c>
      <c r="Z164" s="101">
        <f t="shared" si="44"/>
        <v>0</v>
      </c>
      <c r="AA164" s="101">
        <f t="shared" si="44"/>
        <v>0</v>
      </c>
      <c r="AB164" s="101">
        <f t="shared" si="44"/>
        <v>0</v>
      </c>
      <c r="AC164" s="101">
        <f t="shared" si="44"/>
        <v>0</v>
      </c>
      <c r="AD164" s="101">
        <f t="shared" si="44"/>
        <v>0</v>
      </c>
      <c r="AE164" s="60"/>
    </row>
    <row r="165" spans="1:31" s="6" customFormat="1" ht="12.75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  <c r="L165" s="180"/>
      <c r="M165" s="180"/>
      <c r="N165" s="181"/>
      <c r="O165" s="181"/>
      <c r="P165" s="181"/>
      <c r="Q165" s="181"/>
      <c r="R165" s="181"/>
      <c r="S165" s="181"/>
      <c r="T165" s="181"/>
      <c r="U165" s="181"/>
      <c r="V165" s="181"/>
      <c r="W165" s="181"/>
      <c r="X165" s="181"/>
      <c r="Y165" s="181"/>
      <c r="Z165" s="181"/>
      <c r="AA165" s="181"/>
      <c r="AB165" s="181"/>
      <c r="AC165" s="181"/>
      <c r="AD165" s="181"/>
      <c r="AE165" s="182"/>
    </row>
    <row r="166" spans="1:31" s="6" customFormat="1" ht="12.75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  <c r="L166" s="180"/>
      <c r="M166" s="180"/>
      <c r="N166" s="181"/>
      <c r="O166" s="181"/>
      <c r="P166" s="181"/>
      <c r="Q166" s="181"/>
      <c r="R166" s="181"/>
      <c r="S166" s="181"/>
      <c r="T166" s="181"/>
      <c r="U166" s="181"/>
      <c r="V166" s="181"/>
      <c r="W166" s="181"/>
      <c r="X166" s="181"/>
      <c r="Y166" s="181"/>
      <c r="Z166" s="181"/>
      <c r="AA166" s="181"/>
      <c r="AB166" s="181"/>
      <c r="AC166" s="181"/>
      <c r="AD166" s="181"/>
      <c r="AE166" s="182"/>
    </row>
    <row r="167" spans="1:31" ht="13.5" thickBot="1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4"/>
      <c r="N167" s="185"/>
      <c r="O167" s="185"/>
      <c r="P167" s="185"/>
      <c r="Q167" s="185"/>
      <c r="R167" s="185"/>
      <c r="S167" s="185"/>
      <c r="T167" s="185"/>
      <c r="U167" s="185"/>
      <c r="V167" s="185"/>
      <c r="W167" s="185"/>
      <c r="X167" s="185"/>
      <c r="Y167" s="185"/>
      <c r="Z167" s="185"/>
      <c r="AA167" s="185"/>
      <c r="AB167" s="185"/>
      <c r="AC167" s="185"/>
      <c r="AD167" s="185"/>
      <c r="AE167" s="186"/>
    </row>
    <row r="168" spans="1:31" s="6" customFormat="1" ht="12.75">
      <c r="A168" s="179"/>
      <c r="B168" s="179"/>
      <c r="C168" s="179"/>
      <c r="D168" s="179"/>
      <c r="E168" s="179"/>
      <c r="F168" s="179"/>
      <c r="G168" s="179"/>
      <c r="H168" s="179"/>
      <c r="I168" s="179"/>
      <c r="J168" s="187" t="s">
        <v>12</v>
      </c>
      <c r="K168" s="188"/>
      <c r="L168" s="189">
        <f aca="true" t="shared" si="45" ref="L168:AD168">SUM(L5,L17,L26,L28,L30,L42,L58,L62,L80,L89,L109,L144,L164)</f>
        <v>31159000</v>
      </c>
      <c r="M168" s="189">
        <f t="shared" si="45"/>
        <v>3033000</v>
      </c>
      <c r="N168" s="190">
        <f t="shared" si="45"/>
        <v>34464000</v>
      </c>
      <c r="O168" s="190">
        <f t="shared" si="45"/>
        <v>43417000</v>
      </c>
      <c r="P168" s="190">
        <f t="shared" si="45"/>
        <v>1491888</v>
      </c>
      <c r="Q168" s="190">
        <f t="shared" si="45"/>
        <v>1692590</v>
      </c>
      <c r="R168" s="190">
        <f t="shared" si="45"/>
        <v>1712480</v>
      </c>
      <c r="S168" s="190">
        <f t="shared" si="45"/>
        <v>1769380</v>
      </c>
      <c r="T168" s="190">
        <f t="shared" si="45"/>
        <v>1799930</v>
      </c>
      <c r="U168" s="191">
        <f t="shared" si="45"/>
        <v>1800010</v>
      </c>
      <c r="V168" s="192">
        <f t="shared" si="45"/>
        <v>1755630</v>
      </c>
      <c r="W168" s="192">
        <f t="shared" si="45"/>
        <v>1842560</v>
      </c>
      <c r="X168" s="192">
        <f t="shared" si="45"/>
        <v>2078630</v>
      </c>
      <c r="Y168" s="192">
        <f t="shared" si="45"/>
        <v>2879660</v>
      </c>
      <c r="Z168" s="192">
        <f t="shared" si="45"/>
        <v>3060160</v>
      </c>
      <c r="AA168" s="192">
        <f t="shared" si="45"/>
        <v>2850500</v>
      </c>
      <c r="AB168" s="192">
        <f t="shared" si="45"/>
        <v>2770160</v>
      </c>
      <c r="AC168" s="192">
        <f t="shared" si="45"/>
        <v>8600</v>
      </c>
      <c r="AD168" s="193">
        <f t="shared" si="45"/>
        <v>2778760</v>
      </c>
      <c r="AE168" s="179"/>
    </row>
    <row r="169" spans="1:31" s="6" customFormat="1" ht="12.75">
      <c r="A169" s="179"/>
      <c r="B169" s="179"/>
      <c r="C169" s="179"/>
      <c r="D169" s="179"/>
      <c r="E169" s="179"/>
      <c r="F169" s="179"/>
      <c r="G169" s="179"/>
      <c r="H169" s="179"/>
      <c r="I169" s="179"/>
      <c r="J169" s="194" t="s">
        <v>58</v>
      </c>
      <c r="K169" s="37"/>
      <c r="L169" s="195">
        <v>6554000</v>
      </c>
      <c r="M169" s="195"/>
      <c r="N169" s="85">
        <f aca="true" t="shared" si="46" ref="N169:AD169">N92</f>
        <v>7352000</v>
      </c>
      <c r="O169" s="85">
        <f t="shared" si="46"/>
        <v>7460000</v>
      </c>
      <c r="P169" s="85">
        <f t="shared" si="46"/>
        <v>280808</v>
      </c>
      <c r="Q169" s="85">
        <f t="shared" si="46"/>
        <v>312000</v>
      </c>
      <c r="R169" s="85">
        <f t="shared" si="46"/>
        <v>340000</v>
      </c>
      <c r="S169" s="85">
        <f t="shared" si="46"/>
        <v>360000</v>
      </c>
      <c r="T169" s="85">
        <f t="shared" si="46"/>
        <v>385000</v>
      </c>
      <c r="U169" s="196">
        <f t="shared" si="46"/>
        <v>388000</v>
      </c>
      <c r="V169" s="197">
        <f t="shared" si="46"/>
        <v>431000</v>
      </c>
      <c r="W169" s="197">
        <f t="shared" si="46"/>
        <v>452000</v>
      </c>
      <c r="X169" s="197">
        <f t="shared" si="46"/>
        <v>475000</v>
      </c>
      <c r="Y169" s="197">
        <f t="shared" si="46"/>
        <v>501000</v>
      </c>
      <c r="Z169" s="197">
        <f t="shared" si="46"/>
        <v>697000</v>
      </c>
      <c r="AA169" s="197">
        <f t="shared" si="46"/>
        <v>698900</v>
      </c>
      <c r="AB169" s="197">
        <f t="shared" si="46"/>
        <v>771000</v>
      </c>
      <c r="AC169" s="197">
        <f t="shared" si="46"/>
        <v>0</v>
      </c>
      <c r="AD169" s="198">
        <f t="shared" si="46"/>
        <v>771000</v>
      </c>
      <c r="AE169" s="179"/>
    </row>
    <row r="170" spans="1:31" s="6" customFormat="1" ht="13.5" thickBo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99" t="s">
        <v>194</v>
      </c>
      <c r="K170" s="200"/>
      <c r="L170" s="201"/>
      <c r="M170" s="201"/>
      <c r="N170" s="202">
        <v>0</v>
      </c>
      <c r="O170" s="203"/>
      <c r="P170" s="203"/>
      <c r="Q170" s="203"/>
      <c r="R170" s="203"/>
      <c r="S170" s="203"/>
      <c r="T170" s="203"/>
      <c r="U170" s="204"/>
      <c r="V170" s="205"/>
      <c r="W170" s="206">
        <f aca="true" t="shared" si="47" ref="W170:AD170">W61</f>
        <v>5290</v>
      </c>
      <c r="X170" s="207">
        <f t="shared" si="47"/>
        <v>0</v>
      </c>
      <c r="Y170" s="207">
        <f t="shared" si="47"/>
        <v>0</v>
      </c>
      <c r="Z170" s="207">
        <f t="shared" si="47"/>
        <v>0</v>
      </c>
      <c r="AA170" s="207">
        <f t="shared" si="47"/>
        <v>0</v>
      </c>
      <c r="AB170" s="207">
        <f t="shared" si="47"/>
        <v>0</v>
      </c>
      <c r="AC170" s="207">
        <f t="shared" si="47"/>
        <v>0</v>
      </c>
      <c r="AD170" s="207">
        <f t="shared" si="47"/>
        <v>0</v>
      </c>
      <c r="AE170" s="179"/>
    </row>
    <row r="171" spans="1:31" s="6" customFormat="1" ht="12.75">
      <c r="A171" s="179"/>
      <c r="B171" s="179"/>
      <c r="C171" s="179"/>
      <c r="D171" s="179"/>
      <c r="E171" s="179"/>
      <c r="F171" s="179"/>
      <c r="G171" s="179"/>
      <c r="H171" s="179"/>
      <c r="I171" s="179"/>
      <c r="J171" s="187" t="s">
        <v>13</v>
      </c>
      <c r="K171" s="188"/>
      <c r="L171" s="189">
        <f aca="true" t="shared" si="48" ref="L171:S171">SUM(L161,L148,L140,L119,L71)</f>
        <v>48829000</v>
      </c>
      <c r="M171" s="189">
        <f t="shared" si="48"/>
        <v>-26611000</v>
      </c>
      <c r="N171" s="190">
        <f t="shared" si="48"/>
        <v>20136000</v>
      </c>
      <c r="O171" s="190">
        <f t="shared" si="48"/>
        <v>27468000</v>
      </c>
      <c r="P171" s="190">
        <f t="shared" si="48"/>
        <v>372480</v>
      </c>
      <c r="Q171" s="190">
        <f t="shared" si="48"/>
        <v>2018500</v>
      </c>
      <c r="R171" s="190">
        <f t="shared" si="48"/>
        <v>2765890</v>
      </c>
      <c r="S171" s="190">
        <f t="shared" si="48"/>
        <v>1657220</v>
      </c>
      <c r="T171" s="190">
        <f aca="true" t="shared" si="49" ref="T171:AD171">SUM(T161,T148,T140,T119,T71)</f>
        <v>862230</v>
      </c>
      <c r="U171" s="191">
        <f t="shared" si="49"/>
        <v>695100</v>
      </c>
      <c r="V171" s="192">
        <f t="shared" si="49"/>
        <v>431470</v>
      </c>
      <c r="W171" s="192">
        <f t="shared" si="49"/>
        <v>393010</v>
      </c>
      <c r="X171" s="192">
        <f t="shared" si="49"/>
        <v>811420</v>
      </c>
      <c r="Y171" s="192">
        <f t="shared" si="49"/>
        <v>1798200</v>
      </c>
      <c r="Z171" s="192">
        <f t="shared" si="49"/>
        <v>2316990</v>
      </c>
      <c r="AA171" s="192">
        <f t="shared" si="49"/>
        <v>1478330</v>
      </c>
      <c r="AB171" s="192">
        <f t="shared" si="49"/>
        <v>2669200</v>
      </c>
      <c r="AC171" s="192">
        <f t="shared" si="49"/>
        <v>10000</v>
      </c>
      <c r="AD171" s="192">
        <f t="shared" si="49"/>
        <v>2679200</v>
      </c>
      <c r="AE171" s="179"/>
    </row>
    <row r="172" spans="1:31" s="6" customFormat="1" ht="13.5" thickBo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208" t="s">
        <v>59</v>
      </c>
      <c r="K172" s="209"/>
      <c r="L172" s="210">
        <v>30831000</v>
      </c>
      <c r="M172" s="210"/>
      <c r="N172" s="211">
        <f>N147+N161</f>
        <v>6168000</v>
      </c>
      <c r="O172" s="211">
        <f>O147+O161</f>
        <v>888000</v>
      </c>
      <c r="P172" s="211">
        <f>P147+P161</f>
        <v>90450</v>
      </c>
      <c r="Q172" s="211">
        <f>Q147+Q161</f>
        <v>785100</v>
      </c>
      <c r="R172" s="211">
        <f aca="true" t="shared" si="50" ref="R172:AD172">R148+R161</f>
        <v>1593920</v>
      </c>
      <c r="S172" s="211">
        <f t="shared" si="50"/>
        <v>367860</v>
      </c>
      <c r="T172" s="211">
        <f t="shared" si="50"/>
        <v>97430</v>
      </c>
      <c r="U172" s="212">
        <f t="shared" si="50"/>
        <v>106010</v>
      </c>
      <c r="V172" s="213">
        <f t="shared" si="50"/>
        <v>137210</v>
      </c>
      <c r="W172" s="213">
        <f t="shared" si="50"/>
        <v>263310</v>
      </c>
      <c r="X172" s="213">
        <f t="shared" si="50"/>
        <v>354000</v>
      </c>
      <c r="Y172" s="213">
        <f t="shared" si="50"/>
        <v>944400</v>
      </c>
      <c r="Z172" s="213">
        <f t="shared" si="50"/>
        <v>1905000</v>
      </c>
      <c r="AA172" s="213">
        <f t="shared" si="50"/>
        <v>1244160</v>
      </c>
      <c r="AB172" s="213">
        <f t="shared" si="50"/>
        <v>1940000</v>
      </c>
      <c r="AC172" s="213">
        <f t="shared" si="50"/>
        <v>0</v>
      </c>
      <c r="AD172" s="213">
        <f t="shared" si="50"/>
        <v>1940000</v>
      </c>
      <c r="AE172" s="186" t="s">
        <v>227</v>
      </c>
    </row>
    <row r="173" spans="1:31" ht="13.5" thickBot="1">
      <c r="A173" s="186"/>
      <c r="B173" s="186"/>
      <c r="C173" s="186"/>
      <c r="D173" s="186"/>
      <c r="E173" s="186"/>
      <c r="F173" s="186"/>
      <c r="G173" s="186"/>
      <c r="H173" s="186"/>
      <c r="I173" s="186"/>
      <c r="J173" s="183"/>
      <c r="K173" s="183"/>
      <c r="L173" s="183"/>
      <c r="M173" s="184"/>
      <c r="N173" s="185"/>
      <c r="O173" s="185"/>
      <c r="P173" s="185"/>
      <c r="Q173" s="185"/>
      <c r="R173" s="185"/>
      <c r="S173" s="185"/>
      <c r="T173" s="185"/>
      <c r="U173" s="185"/>
      <c r="V173" s="185"/>
      <c r="W173" s="185"/>
      <c r="X173" s="185"/>
      <c r="Y173" s="185"/>
      <c r="Z173" s="185"/>
      <c r="AA173" s="185"/>
      <c r="AB173" s="185"/>
      <c r="AC173" s="185"/>
      <c r="AD173" s="185"/>
      <c r="AE173" s="186"/>
    </row>
    <row r="174" spans="1:31" s="6" customFormat="1" ht="13.5" thickBot="1">
      <c r="A174" s="179"/>
      <c r="B174" s="179"/>
      <c r="C174" s="179"/>
      <c r="D174" s="179"/>
      <c r="E174" s="179"/>
      <c r="F174" s="179"/>
      <c r="G174" s="179"/>
      <c r="H174" s="179"/>
      <c r="I174" s="179"/>
      <c r="J174" s="56" t="s">
        <v>14</v>
      </c>
      <c r="K174" s="57"/>
      <c r="L174" s="58">
        <f aca="true" t="shared" si="51" ref="L174:S174">SUM(L168,L171)</f>
        <v>79988000</v>
      </c>
      <c r="M174" s="58">
        <f t="shared" si="51"/>
        <v>-23578000</v>
      </c>
      <c r="N174" s="101">
        <f t="shared" si="51"/>
        <v>54600000</v>
      </c>
      <c r="O174" s="101">
        <f t="shared" si="51"/>
        <v>70885000</v>
      </c>
      <c r="P174" s="101">
        <f t="shared" si="51"/>
        <v>1864368</v>
      </c>
      <c r="Q174" s="101">
        <f t="shared" si="51"/>
        <v>3711090</v>
      </c>
      <c r="R174" s="101">
        <f t="shared" si="51"/>
        <v>4478370</v>
      </c>
      <c r="S174" s="101">
        <f t="shared" si="51"/>
        <v>3426600</v>
      </c>
      <c r="T174" s="101">
        <f aca="true" t="shared" si="52" ref="T174:AD174">SUM(T168,T171)</f>
        <v>2662160</v>
      </c>
      <c r="U174" s="101">
        <f t="shared" si="52"/>
        <v>2495110</v>
      </c>
      <c r="V174" s="167">
        <f t="shared" si="52"/>
        <v>2187100</v>
      </c>
      <c r="W174" s="214">
        <f t="shared" si="52"/>
        <v>2235570</v>
      </c>
      <c r="X174" s="214">
        <f t="shared" si="52"/>
        <v>2890050</v>
      </c>
      <c r="Y174" s="214">
        <f t="shared" si="52"/>
        <v>4677860</v>
      </c>
      <c r="Z174" s="214">
        <f t="shared" si="52"/>
        <v>5377150</v>
      </c>
      <c r="AA174" s="214">
        <f t="shared" si="52"/>
        <v>4328830</v>
      </c>
      <c r="AB174" s="214">
        <f t="shared" si="52"/>
        <v>5439360</v>
      </c>
      <c r="AC174" s="214">
        <f t="shared" si="52"/>
        <v>18600</v>
      </c>
      <c r="AD174" s="214">
        <f t="shared" si="52"/>
        <v>5457960</v>
      </c>
      <c r="AE174" s="179"/>
    </row>
    <row r="175" spans="1:31" ht="12.75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4"/>
      <c r="N175" s="185"/>
      <c r="O175" s="185"/>
      <c r="P175" s="185"/>
      <c r="Q175" s="185"/>
      <c r="R175" s="185"/>
      <c r="S175" s="185"/>
      <c r="T175" s="185"/>
      <c r="U175" s="185"/>
      <c r="V175" s="185"/>
      <c r="W175" s="185"/>
      <c r="X175" s="185"/>
      <c r="Y175" s="185"/>
      <c r="Z175" s="185"/>
      <c r="AA175" s="185"/>
      <c r="AB175" s="185"/>
      <c r="AC175" s="185"/>
      <c r="AD175" s="185"/>
      <c r="AE175" s="183"/>
    </row>
    <row r="176" spans="1:31" ht="13.5" thickBot="1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4"/>
      <c r="N176" s="185"/>
      <c r="O176" s="185"/>
      <c r="P176" s="185"/>
      <c r="Q176" s="185"/>
      <c r="R176" s="185"/>
      <c r="S176" s="185"/>
      <c r="T176" s="185"/>
      <c r="U176" s="185"/>
      <c r="V176" s="185"/>
      <c r="W176" s="185"/>
      <c r="X176" s="185"/>
      <c r="Y176" s="185"/>
      <c r="Z176" s="185"/>
      <c r="AA176" s="185"/>
      <c r="AB176" s="185"/>
      <c r="AC176" s="185"/>
      <c r="AD176" s="185"/>
      <c r="AE176" s="183"/>
    </row>
    <row r="177" spans="1:31" ht="13.5" thickBot="1">
      <c r="A177" s="128"/>
      <c r="B177" s="183"/>
      <c r="C177" s="183"/>
      <c r="D177" s="183"/>
      <c r="E177" s="183"/>
      <c r="F177" s="183"/>
      <c r="G177" s="183"/>
      <c r="H177" s="183"/>
      <c r="I177" s="30"/>
      <c r="J177" s="183" t="s">
        <v>16</v>
      </c>
      <c r="K177" s="183"/>
      <c r="L177" s="183"/>
      <c r="M177" s="184"/>
      <c r="N177" s="185"/>
      <c r="O177" s="185"/>
      <c r="P177" s="185"/>
      <c r="Q177" s="185"/>
      <c r="R177" s="185"/>
      <c r="S177" s="185"/>
      <c r="T177" s="185"/>
      <c r="U177" s="185"/>
      <c r="V177" s="185"/>
      <c r="W177" s="185"/>
      <c r="X177" s="185"/>
      <c r="Y177" s="185"/>
      <c r="Z177" s="185"/>
      <c r="AA177" s="185"/>
      <c r="AB177" s="185"/>
      <c r="AC177" s="185"/>
      <c r="AD177" s="185"/>
      <c r="AE177" s="183"/>
    </row>
    <row r="178" spans="1:31" ht="13.5" thickBot="1">
      <c r="A178" s="104"/>
      <c r="B178" s="183"/>
      <c r="C178" s="183"/>
      <c r="D178" s="183"/>
      <c r="E178" s="183"/>
      <c r="F178" s="183"/>
      <c r="G178" s="183"/>
      <c r="H178" s="183"/>
      <c r="I178" s="215"/>
      <c r="J178" s="183" t="s">
        <v>17</v>
      </c>
      <c r="K178" s="183"/>
      <c r="L178" s="183"/>
      <c r="M178" s="184"/>
      <c r="N178" s="185"/>
      <c r="O178" s="185"/>
      <c r="P178" s="185"/>
      <c r="Q178" s="185"/>
      <c r="R178" s="185"/>
      <c r="S178" s="185"/>
      <c r="T178" s="185"/>
      <c r="U178" s="185"/>
      <c r="V178" s="185"/>
      <c r="W178" s="185"/>
      <c r="X178" s="185"/>
      <c r="Y178" s="185"/>
      <c r="Z178" s="185"/>
      <c r="AA178" s="185"/>
      <c r="AB178" s="185"/>
      <c r="AC178" s="185"/>
      <c r="AD178" s="185"/>
      <c r="AE178" s="183"/>
    </row>
    <row r="179" spans="1:31" ht="12.75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4"/>
      <c r="N179" s="185"/>
      <c r="O179" s="185"/>
      <c r="P179" s="185"/>
      <c r="Q179" s="185"/>
      <c r="R179" s="185"/>
      <c r="S179" s="185"/>
      <c r="T179" s="185"/>
      <c r="U179" s="185"/>
      <c r="V179" s="185"/>
      <c r="W179" s="185"/>
      <c r="X179" s="185"/>
      <c r="Y179" s="185"/>
      <c r="Z179" s="185"/>
      <c r="AA179" s="185"/>
      <c r="AB179" s="185"/>
      <c r="AC179" s="185"/>
      <c r="AD179" s="185"/>
      <c r="AE179" s="183"/>
    </row>
    <row r="180" spans="1:31" ht="12.75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4"/>
      <c r="N180" s="185"/>
      <c r="O180" s="185"/>
      <c r="P180" s="185"/>
      <c r="Q180" s="185"/>
      <c r="R180" s="185"/>
      <c r="S180" s="185"/>
      <c r="T180" s="185"/>
      <c r="U180" s="185"/>
      <c r="V180" s="185"/>
      <c r="W180" s="185"/>
      <c r="X180" s="185"/>
      <c r="Y180" s="185"/>
      <c r="Z180" s="185"/>
      <c r="AA180" s="185"/>
      <c r="AB180" s="185"/>
      <c r="AC180" s="185"/>
      <c r="AD180" s="185"/>
      <c r="AE180" s="183"/>
    </row>
    <row r="181" spans="1:31" ht="12.75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4"/>
      <c r="N181" s="185"/>
      <c r="O181" s="185"/>
      <c r="P181" s="185"/>
      <c r="Q181" s="185"/>
      <c r="R181" s="185"/>
      <c r="S181" s="185"/>
      <c r="T181" s="185"/>
      <c r="U181" s="185"/>
      <c r="V181" s="185"/>
      <c r="W181" s="185"/>
      <c r="X181" s="185"/>
      <c r="Y181" s="185"/>
      <c r="Z181" s="185"/>
      <c r="AA181" s="185"/>
      <c r="AB181" s="185"/>
      <c r="AC181" s="185"/>
      <c r="AD181" s="185"/>
      <c r="AE181" s="183"/>
    </row>
    <row r="182" spans="1:31" ht="12.75">
      <c r="A182" s="183"/>
      <c r="B182" s="183"/>
      <c r="C182" s="183"/>
      <c r="D182" s="183"/>
      <c r="E182" s="183"/>
      <c r="F182" s="183"/>
      <c r="G182" s="183"/>
      <c r="H182" s="183"/>
      <c r="I182" s="183"/>
      <c r="J182" s="216">
        <v>44125</v>
      </c>
      <c r="K182" s="183"/>
      <c r="L182" s="183"/>
      <c r="M182" s="184"/>
      <c r="N182" s="185"/>
      <c r="O182" s="185"/>
      <c r="P182" s="185"/>
      <c r="Q182" s="185"/>
      <c r="R182" s="185"/>
      <c r="S182" s="185"/>
      <c r="T182" s="185"/>
      <c r="U182" s="185"/>
      <c r="V182" s="185"/>
      <c r="W182" s="185"/>
      <c r="X182" s="185"/>
      <c r="Y182" s="185"/>
      <c r="Z182" s="185"/>
      <c r="AA182" s="185"/>
      <c r="AB182" s="185"/>
      <c r="AC182" s="185"/>
      <c r="AD182" s="185"/>
      <c r="AE182" s="183"/>
    </row>
    <row r="183" spans="1:31" ht="12.75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 t="s">
        <v>27</v>
      </c>
      <c r="K183" s="183"/>
      <c r="L183" s="183"/>
      <c r="M183" s="184"/>
      <c r="N183" s="185"/>
      <c r="O183" s="185"/>
      <c r="P183" s="185"/>
      <c r="Q183" s="185"/>
      <c r="R183" s="185"/>
      <c r="S183" s="185"/>
      <c r="T183" s="185"/>
      <c r="U183" s="185"/>
      <c r="V183" s="185"/>
      <c r="W183" s="185"/>
      <c r="X183" s="185"/>
      <c r="Y183" s="185"/>
      <c r="Z183" s="185"/>
      <c r="AA183" s="185"/>
      <c r="AB183" s="185"/>
      <c r="AC183" s="185"/>
      <c r="AD183" s="185"/>
      <c r="AE183" s="183"/>
    </row>
    <row r="184" spans="1:31" ht="12.75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4"/>
      <c r="N184" s="185"/>
      <c r="O184" s="185"/>
      <c r="P184" s="185"/>
      <c r="Q184" s="185"/>
      <c r="R184" s="185"/>
      <c r="S184" s="185"/>
      <c r="T184" s="217" t="s">
        <v>121</v>
      </c>
      <c r="U184" s="185"/>
      <c r="V184" s="185"/>
      <c r="W184" s="217" t="s">
        <v>121</v>
      </c>
      <c r="X184" s="217" t="s">
        <v>121</v>
      </c>
      <c r="Y184" s="218"/>
      <c r="Z184" s="185"/>
      <c r="AA184" s="185"/>
      <c r="AB184" s="185"/>
      <c r="AC184" s="219" t="s">
        <v>211</v>
      </c>
      <c r="AD184" s="185"/>
      <c r="AE184" s="183"/>
    </row>
    <row r="185" spans="1:31" ht="12.75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4"/>
      <c r="N185" s="185"/>
      <c r="O185" s="185"/>
      <c r="P185" s="185"/>
      <c r="Q185" s="185"/>
      <c r="R185" s="185"/>
      <c r="S185" s="185"/>
      <c r="T185" s="217" t="s">
        <v>122</v>
      </c>
      <c r="U185" s="185"/>
      <c r="V185" s="185"/>
      <c r="W185" s="217" t="s">
        <v>122</v>
      </c>
      <c r="X185" s="217" t="s">
        <v>122</v>
      </c>
      <c r="Y185" s="218"/>
      <c r="Z185" s="185"/>
      <c r="AA185" s="185"/>
      <c r="AB185" s="185"/>
      <c r="AC185" s="218" t="s">
        <v>210</v>
      </c>
      <c r="AD185" s="185"/>
      <c r="AE185" s="183"/>
    </row>
    <row r="186" spans="1:31" ht="12.75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4"/>
      <c r="N186" s="185"/>
      <c r="O186" s="185"/>
      <c r="P186" s="185"/>
      <c r="Q186" s="185"/>
      <c r="R186" s="185"/>
      <c r="S186" s="185"/>
      <c r="T186" s="185"/>
      <c r="U186" s="185"/>
      <c r="V186" s="185"/>
      <c r="W186" s="185"/>
      <c r="X186" s="185"/>
      <c r="Y186" s="185"/>
      <c r="Z186" s="185"/>
      <c r="AA186" s="185"/>
      <c r="AB186" s="185"/>
      <c r="AC186" s="185"/>
      <c r="AD186" s="185"/>
      <c r="AE186" s="183"/>
    </row>
    <row r="187" spans="18:19" ht="12.75">
      <c r="R187" s="13" t="s">
        <v>121</v>
      </c>
      <c r="S187" s="13"/>
    </row>
    <row r="188" spans="18:19" ht="12.75">
      <c r="R188" s="13" t="s">
        <v>122</v>
      </c>
      <c r="S188" s="13"/>
    </row>
    <row r="191" ht="12.75">
      <c r="AE191" s="14"/>
    </row>
    <row r="192" ht="12.75">
      <c r="AE192" s="14"/>
    </row>
    <row r="196" ht="12.75">
      <c r="J196" s="15"/>
    </row>
    <row r="202" ht="12.75">
      <c r="J202" s="14"/>
    </row>
    <row r="203" spans="10:13" ht="12.75">
      <c r="J203" s="14"/>
      <c r="L203" s="14"/>
      <c r="M203" s="16"/>
    </row>
  </sheetData>
  <sheetProtection password="DE64" sheet="1" scenarios="1"/>
  <mergeCells count="2">
    <mergeCell ref="C2:I2"/>
    <mergeCell ref="AF9:A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&amp;L&amp;"Arial,Tučné"&amp;11Rozpočet Mestskej časti Bratislava-Rusovce - Príjmy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urbanovic</dc:creator>
  <cp:keywords/>
  <dc:description/>
  <cp:lastModifiedBy>admin</cp:lastModifiedBy>
  <cp:lastPrinted>2020-10-21T15:05:11Z</cp:lastPrinted>
  <dcterms:created xsi:type="dcterms:W3CDTF">2005-01-17T21:49:04Z</dcterms:created>
  <dcterms:modified xsi:type="dcterms:W3CDTF">2020-10-26T16:35:54Z</dcterms:modified>
  <cp:category/>
  <cp:version/>
  <cp:contentType/>
  <cp:contentStatus/>
</cp:coreProperties>
</file>