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tanovic\Desktop\VEREJNÉ OBSTARÁVANIE\VO_2018\Rekonštrukcia technologických zariadení v kuchyni MÚ\PD\AST\"/>
    </mc:Choice>
  </mc:AlternateContent>
  <bookViews>
    <workbookView xWindow="-15" yWindow="-15" windowWidth="12615" windowHeight="12345" activeTab="2"/>
  </bookViews>
  <sheets>
    <sheet name="Kryci list" sheetId="3" r:id="rId1"/>
    <sheet name="Rekapitulacia" sheetId="4" r:id="rId2"/>
    <sheet name="Prehlad" sheetId="5" r:id="rId3"/>
  </sheets>
  <definedNames>
    <definedName name="_FilterDatabase" hidden="1">#REF!</definedName>
    <definedName name="fakt1R">#REF!</definedName>
    <definedName name="_xlnm.Print_Titles" localSheetId="2">Prehlad!$8:$10</definedName>
    <definedName name="_xlnm.Print_Titles" localSheetId="1">Rekapitulacia!$8:$10</definedName>
    <definedName name="_xlnm.Print_Area" localSheetId="0">'Kryci list'!$A:$M</definedName>
    <definedName name="_xlnm.Print_Area" localSheetId="2">Prehlad!$A:$O</definedName>
    <definedName name="_xlnm.Print_Area" localSheetId="1">Rekapitulacia!$A:$F</definedName>
  </definedNames>
  <calcPr calcId="152511"/>
</workbook>
</file>

<file path=xl/calcChain.xml><?xml version="1.0" encoding="utf-8"?>
<calcChain xmlns="http://schemas.openxmlformats.org/spreadsheetml/2006/main">
  <c r="L25" i="3" l="1"/>
  <c r="M25" i="3" s="1"/>
  <c r="W64" i="5"/>
  <c r="G19" i="4" s="1"/>
  <c r="N64" i="5"/>
  <c r="F19" i="4" s="1"/>
  <c r="I64" i="5"/>
  <c r="C19" i="4" s="1"/>
  <c r="L62" i="5"/>
  <c r="J62" i="5"/>
  <c r="H62" i="5"/>
  <c r="L61" i="5"/>
  <c r="L64" i="5" s="1"/>
  <c r="E19" i="4" s="1"/>
  <c r="J61" i="5"/>
  <c r="H61" i="5"/>
  <c r="J60" i="5"/>
  <c r="H60" i="5"/>
  <c r="W57" i="5"/>
  <c r="G18" i="4" s="1"/>
  <c r="N57" i="5"/>
  <c r="F18" i="4" s="1"/>
  <c r="I57" i="5"/>
  <c r="C18" i="4" s="1"/>
  <c r="L56" i="5"/>
  <c r="J56" i="5"/>
  <c r="H56" i="5"/>
  <c r="L55" i="5"/>
  <c r="J55" i="5"/>
  <c r="H55" i="5"/>
  <c r="J53" i="5"/>
  <c r="H53" i="5"/>
  <c r="W50" i="5"/>
  <c r="G17" i="4" s="1"/>
  <c r="N50" i="5"/>
  <c r="F17" i="4" s="1"/>
  <c r="J49" i="5"/>
  <c r="H49" i="5"/>
  <c r="L48" i="5"/>
  <c r="L50" i="5" s="1"/>
  <c r="E17" i="4" s="1"/>
  <c r="J48" i="5"/>
  <c r="I48" i="5"/>
  <c r="I50" i="5" s="1"/>
  <c r="C17" i="4" s="1"/>
  <c r="J47" i="5"/>
  <c r="H47" i="5"/>
  <c r="W44" i="5"/>
  <c r="W66" i="5" s="1"/>
  <c r="G20" i="4" s="1"/>
  <c r="N44" i="5"/>
  <c r="I44" i="5"/>
  <c r="I66" i="5" s="1"/>
  <c r="J43" i="5"/>
  <c r="H43" i="5"/>
  <c r="L41" i="5"/>
  <c r="J41" i="5"/>
  <c r="H41" i="5"/>
  <c r="L40" i="5"/>
  <c r="J40" i="5"/>
  <c r="H40" i="5"/>
  <c r="L39" i="5"/>
  <c r="J39" i="5"/>
  <c r="H39" i="5"/>
  <c r="W33" i="5"/>
  <c r="G13" i="4" s="1"/>
  <c r="I33" i="5"/>
  <c r="C13" i="4" s="1"/>
  <c r="J32" i="5"/>
  <c r="H32" i="5"/>
  <c r="J31" i="5"/>
  <c r="H31" i="5"/>
  <c r="J30" i="5"/>
  <c r="H30" i="5"/>
  <c r="J29" i="5"/>
  <c r="H29" i="5"/>
  <c r="J28" i="5"/>
  <c r="H28" i="5"/>
  <c r="J27" i="5"/>
  <c r="H27" i="5"/>
  <c r="J26" i="5"/>
  <c r="H26" i="5"/>
  <c r="N25" i="5"/>
  <c r="L25" i="5"/>
  <c r="J25" i="5"/>
  <c r="H25" i="5"/>
  <c r="N24" i="5"/>
  <c r="N33" i="5" s="1"/>
  <c r="F13" i="4" s="1"/>
  <c r="J24" i="5"/>
  <c r="H24" i="5"/>
  <c r="J23" i="5"/>
  <c r="H23" i="5"/>
  <c r="L21" i="5"/>
  <c r="L33" i="5" s="1"/>
  <c r="E13" i="4" s="1"/>
  <c r="J21" i="5"/>
  <c r="H21" i="5"/>
  <c r="W18" i="5"/>
  <c r="W35" i="5" s="1"/>
  <c r="N18" i="5"/>
  <c r="F12" i="4" s="1"/>
  <c r="I18" i="5"/>
  <c r="I35" i="5" s="1"/>
  <c r="L15" i="5"/>
  <c r="J15" i="5"/>
  <c r="H15" i="5"/>
  <c r="L14" i="5"/>
  <c r="L18" i="5" s="1"/>
  <c r="J14" i="5"/>
  <c r="H14" i="5"/>
  <c r="H1" i="3"/>
  <c r="F8" i="3"/>
  <c r="I8" i="3"/>
  <c r="M8" i="3"/>
  <c r="F9" i="3"/>
  <c r="I9" i="3"/>
  <c r="M9" i="3"/>
  <c r="F13" i="3"/>
  <c r="F14" i="3"/>
  <c r="I15" i="3"/>
  <c r="M15" i="3"/>
  <c r="M21" i="3"/>
  <c r="D8" i="5"/>
  <c r="B8" i="4"/>
  <c r="H33" i="5" l="1"/>
  <c r="B13" i="4" s="1"/>
  <c r="J33" i="5"/>
  <c r="H44" i="5"/>
  <c r="L44" i="5"/>
  <c r="N66" i="5"/>
  <c r="F20" i="4" s="1"/>
  <c r="F16" i="4"/>
  <c r="J50" i="5"/>
  <c r="L57" i="5"/>
  <c r="E18" i="4" s="1"/>
  <c r="J57" i="5"/>
  <c r="J44" i="5"/>
  <c r="E44" i="5" s="1"/>
  <c r="H64" i="5"/>
  <c r="B19" i="4" s="1"/>
  <c r="H57" i="5"/>
  <c r="B18" i="4" s="1"/>
  <c r="J64" i="5"/>
  <c r="H18" i="5"/>
  <c r="H35" i="5" s="1"/>
  <c r="J18" i="5"/>
  <c r="E18" i="5" s="1"/>
  <c r="H50" i="5"/>
  <c r="B17" i="4" s="1"/>
  <c r="J35" i="5"/>
  <c r="L35" i="5"/>
  <c r="E12" i="4"/>
  <c r="E11" i="3"/>
  <c r="I68" i="5"/>
  <c r="C23" i="4" s="1"/>
  <c r="C14" i="4"/>
  <c r="E12" i="3"/>
  <c r="C20" i="4"/>
  <c r="L66" i="5"/>
  <c r="E20" i="4" s="1"/>
  <c r="E16" i="4"/>
  <c r="D19" i="4"/>
  <c r="E64" i="5"/>
  <c r="B12" i="4"/>
  <c r="W68" i="5"/>
  <c r="G23" i="4" s="1"/>
  <c r="G14" i="4"/>
  <c r="D13" i="4"/>
  <c r="E33" i="5"/>
  <c r="H66" i="5"/>
  <c r="B16" i="4"/>
  <c r="D17" i="4"/>
  <c r="E50" i="5"/>
  <c r="D18" i="4"/>
  <c r="E57" i="5"/>
  <c r="C12" i="4"/>
  <c r="G12" i="4"/>
  <c r="N35" i="5"/>
  <c r="C16" i="4"/>
  <c r="G16" i="4"/>
  <c r="D12" i="4" l="1"/>
  <c r="D16" i="4"/>
  <c r="E15" i="3"/>
  <c r="J66" i="5"/>
  <c r="J68" i="5" s="1"/>
  <c r="D14" i="4"/>
  <c r="E35" i="5"/>
  <c r="D20" i="4"/>
  <c r="E66" i="5"/>
  <c r="F14" i="4"/>
  <c r="N68" i="5"/>
  <c r="F23" i="4" s="1"/>
  <c r="D12" i="3"/>
  <c r="F12" i="3" s="1"/>
  <c r="B20" i="4"/>
  <c r="L68" i="5"/>
  <c r="E23" i="4" s="1"/>
  <c r="E14" i="4"/>
  <c r="B14" i="4"/>
  <c r="D11" i="3"/>
  <c r="H68" i="5"/>
  <c r="B23" i="4" s="1"/>
  <c r="F11" i="3" l="1"/>
  <c r="F15" i="3" s="1"/>
  <c r="M23" i="3" s="1"/>
  <c r="L24" i="3" s="1"/>
  <c r="M24" i="3" s="1"/>
  <c r="D15" i="3"/>
  <c r="D23" i="4"/>
  <c r="E68" i="5"/>
  <c r="M26" i="3" l="1"/>
</calcChain>
</file>

<file path=xl/sharedStrings.xml><?xml version="1.0" encoding="utf-8"?>
<sst xmlns="http://schemas.openxmlformats.org/spreadsheetml/2006/main" count="462" uniqueCount="252">
  <si>
    <t>a</t>
  </si>
  <si>
    <t xml:space="preserve"> </t>
  </si>
  <si>
    <t>DPH</t>
  </si>
  <si>
    <t>V module</t>
  </si>
  <si>
    <t>Hlavička1</t>
  </si>
  <si>
    <t>Mena</t>
  </si>
  <si>
    <t>Hlavička2</t>
  </si>
  <si>
    <t>Obdobie</t>
  </si>
  <si>
    <t>Miesto:</t>
  </si>
  <si>
    <t>Rozpočet:</t>
  </si>
  <si>
    <t>Rozpočet</t>
  </si>
  <si>
    <t>Krycí list rozpočtu v</t>
  </si>
  <si>
    <t>EUR</t>
  </si>
  <si>
    <t>Spracoval:</t>
  </si>
  <si>
    <t>Čerpanie</t>
  </si>
  <si>
    <t>Krycí list splátky v</t>
  </si>
  <si>
    <t>za obdobie</t>
  </si>
  <si>
    <t>Mesiac 2011</t>
  </si>
  <si>
    <t>Dňa:</t>
  </si>
  <si>
    <t>Zmluva č.:</t>
  </si>
  <si>
    <t>VK</t>
  </si>
  <si>
    <t>Krycí list výrobnej kalkulácie v</t>
  </si>
  <si>
    <t xml:space="preserve"> Odberateľ:</t>
  </si>
  <si>
    <t>IČO:</t>
  </si>
  <si>
    <t>DIČ:</t>
  </si>
  <si>
    <t>VF</t>
  </si>
  <si>
    <t xml:space="preserve"> Dodávateľ:</t>
  </si>
  <si>
    <t xml:space="preserve"> Projektant:</t>
  </si>
  <si>
    <t>A</t>
  </si>
  <si>
    <t xml:space="preserve"> ZRN</t>
  </si>
  <si>
    <t>konštrukcie a práce</t>
  </si>
  <si>
    <t>materiál</t>
  </si>
  <si>
    <t>spolu ZRN</t>
  </si>
  <si>
    <t>B</t>
  </si>
  <si>
    <t>IN - Individuálne náklady</t>
  </si>
  <si>
    <t>C</t>
  </si>
  <si>
    <t>NUS - náklady umiestnenia stavby</t>
  </si>
  <si>
    <t xml:space="preserve"> HSV:</t>
  </si>
  <si>
    <t xml:space="preserve"> PSV:</t>
  </si>
  <si>
    <t xml:space="preserve"> MCE:</t>
  </si>
  <si>
    <t xml:space="preserve"> iné:</t>
  </si>
  <si>
    <t xml:space="preserve"> Súčet:</t>
  </si>
  <si>
    <t xml:space="preserve">Súčet riadkov 6 až 9: </t>
  </si>
  <si>
    <t xml:space="preserve">Súčet riadkov 11 až 14: </t>
  </si>
  <si>
    <t>projektant, rozpočtár, cenár</t>
  </si>
  <si>
    <t>dodávateľ, zhotoviteľ</t>
  </si>
  <si>
    <t>D</t>
  </si>
  <si>
    <t>ON - ostatné náklady</t>
  </si>
  <si>
    <t>dátum:</t>
  </si>
  <si>
    <t>podpis:</t>
  </si>
  <si>
    <t xml:space="preserve"> Ostatné náklady uvedené v rozpočte</t>
  </si>
  <si>
    <t>pečiatka:</t>
  </si>
  <si>
    <t xml:space="preserve">Súčet riadkov 16 až 19: </t>
  </si>
  <si>
    <t>odberateľ, obstarávateľ</t>
  </si>
  <si>
    <t>E</t>
  </si>
  <si>
    <t>Celkové náklady</t>
  </si>
  <si>
    <t xml:space="preserve">Súčet riadkov 5, 10, 15 a 20: </t>
  </si>
  <si>
    <t xml:space="preserve">Súčet riadkov 21 až 23: </t>
  </si>
  <si>
    <t>F</t>
  </si>
  <si>
    <t xml:space="preserve">Projektant: </t>
  </si>
  <si>
    <t>Rekapitulácia rozpočtu v</t>
  </si>
  <si>
    <t xml:space="preserve">Dodávateľ: </t>
  </si>
  <si>
    <t>Rekapitulácia splátky v</t>
  </si>
  <si>
    <t>Rekapitulácia výrobnej kalkulácie v</t>
  </si>
  <si>
    <t>Popis položky, stavebného dielu, remesla</t>
  </si>
  <si>
    <t>Konštrukcie</t>
  </si>
  <si>
    <t>Špecifikovaný</t>
  </si>
  <si>
    <t>Spolu</t>
  </si>
  <si>
    <t>Hmotnosť v tonách</t>
  </si>
  <si>
    <t>Suť v tonách</t>
  </si>
  <si>
    <t>a práce</t>
  </si>
  <si>
    <t>Nh</t>
  </si>
  <si>
    <t>Prehľad rozpočtových nákladov v</t>
  </si>
  <si>
    <t>Súpis vykonaných prác a dodávok v</t>
  </si>
  <si>
    <t>Prehľad kalkulovaných nákladov v</t>
  </si>
  <si>
    <t>Por.</t>
  </si>
  <si>
    <t>Kód</t>
  </si>
  <si>
    <t>Kód položky</t>
  </si>
  <si>
    <t>Popis položky, stavebného dielu, remesla,</t>
  </si>
  <si>
    <t>Množstvo</t>
  </si>
  <si>
    <t>Merná</t>
  </si>
  <si>
    <t>Jednotková</t>
  </si>
  <si>
    <t>Pozícia</t>
  </si>
  <si>
    <t>Vyňatý</t>
  </si>
  <si>
    <t>Vysoká sadzba</t>
  </si>
  <si>
    <t>Typ</t>
  </si>
  <si>
    <t>X</t>
  </si>
  <si>
    <t>Y</t>
  </si>
  <si>
    <t>Klasifikácia</t>
  </si>
  <si>
    <t>Katalógové</t>
  </si>
  <si>
    <t>číslo</t>
  </si>
  <si>
    <t>cenníka</t>
  </si>
  <si>
    <t>výkaz-výmer</t>
  </si>
  <si>
    <t>výmera</t>
  </si>
  <si>
    <t>jednotka</t>
  </si>
  <si>
    <t>cena</t>
  </si>
  <si>
    <t>%</t>
  </si>
  <si>
    <t>rozpočtované</t>
  </si>
  <si>
    <t>od začiatku</t>
  </si>
  <si>
    <t>dodatok</t>
  </si>
  <si>
    <t>z režimu stavba</t>
  </si>
  <si>
    <t>DPH ( materiál )</t>
  </si>
  <si>
    <t>položky</t>
  </si>
  <si>
    <t>produkcie</t>
  </si>
  <si>
    <t>Odberateľ: Mestská časť Bratislava - Rusovce</t>
  </si>
  <si>
    <t xml:space="preserve">Spracoval: Ing.Dana Urbanová                       </t>
  </si>
  <si>
    <t xml:space="preserve">JKSO : </t>
  </si>
  <si>
    <t>Stavba : Mestská časť Bratislava - Rusovce</t>
  </si>
  <si>
    <t>Objekt : Rekonštrukcia technologických zariadení v kuchyni MÚ</t>
  </si>
  <si>
    <t xml:space="preserve"> Stavba : Mestská časť Bratislava - Rusovce</t>
  </si>
  <si>
    <t>Rusovce</t>
  </si>
  <si>
    <t xml:space="preserve"> Objekt : Rekonštrukcia technologických zariadení v kuchyni MÚ</t>
  </si>
  <si>
    <t>JKSO :</t>
  </si>
  <si>
    <t>Ing.Dana Urbanová</t>
  </si>
  <si>
    <t>Mestská časť Bratislava - Rusovce</t>
  </si>
  <si>
    <t/>
  </si>
  <si>
    <t xml:space="preserve"> Práce nadčas</t>
  </si>
  <si>
    <t xml:space="preserve"> Murárske výpomoce</t>
  </si>
  <si>
    <t xml:space="preserve"> Bez pevnej podlahy</t>
  </si>
  <si>
    <t xml:space="preserve"> Zariadenie staveniska</t>
  </si>
  <si>
    <t xml:space="preserve"> Prevádzkové vplyvy</t>
  </si>
  <si>
    <t xml:space="preserve"> Sťažené podmienky</t>
  </si>
  <si>
    <t xml:space="preserve"> Inžinierska činnosť</t>
  </si>
  <si>
    <t xml:space="preserve"> Projektové práce</t>
  </si>
  <si>
    <t xml:space="preserve"> DPH   20% z:</t>
  </si>
  <si>
    <t xml:space="preserve"> DPH    0% z:</t>
  </si>
  <si>
    <t xml:space="preserve"> Odpočet - prípočet</t>
  </si>
  <si>
    <t>PRÁCE A DODÁVKY HSV</t>
  </si>
  <si>
    <t>6 - ÚPRAVY POVRCHOV, PODLAHY, VÝPLNE</t>
  </si>
  <si>
    <t>014</t>
  </si>
  <si>
    <t xml:space="preserve">61142-1231   </t>
  </si>
  <si>
    <t xml:space="preserve">Oprava vápennej omietky stropov a klenieb štukových 5-10%                                                               </t>
  </si>
  <si>
    <t xml:space="preserve">m2      </t>
  </si>
  <si>
    <t xml:space="preserve">                    </t>
  </si>
  <si>
    <t>45.41.10</t>
  </si>
  <si>
    <t xml:space="preserve">1301040300821       </t>
  </si>
  <si>
    <t xml:space="preserve">61242-1331   </t>
  </si>
  <si>
    <t xml:space="preserve">Oprava vnútorných vápenných omietok stien štukových 10-30%                                                              </t>
  </si>
  <si>
    <t xml:space="preserve">1303040300821       </t>
  </si>
  <si>
    <t>(10,56+4,55)*3,215-0,6*1,97*3-0,55*0,9*2+(0,55*2+0,9*4)*0,25 =   45.218</t>
  </si>
  <si>
    <t>-(10,56+4,55-0,6*3)*1,5 =   -19.965</t>
  </si>
  <si>
    <t xml:space="preserve">6 - ÚPRAVY POVRCHOV, PODLAHY, VÝPLNE  spolu: </t>
  </si>
  <si>
    <t>9 - OSTATNÉ KONŠTRUKCIE A PRÁCE</t>
  </si>
  <si>
    <t>011</t>
  </si>
  <si>
    <t xml:space="preserve">95290-1111   </t>
  </si>
  <si>
    <t xml:space="preserve">Vyčistenie budov byt. alebo občian. výstavby pri výške podlažia do 4 m                                                  </t>
  </si>
  <si>
    <t>45.45.13</t>
  </si>
  <si>
    <t xml:space="preserve">1226032500051       </t>
  </si>
  <si>
    <t>3,91+1,15 =   5.060</t>
  </si>
  <si>
    <t>013</t>
  </si>
  <si>
    <t xml:space="preserve">96806-1125   </t>
  </si>
  <si>
    <t xml:space="preserve">Vyvesenie alebo zavesenie drev. krídiel dvier do 2 m2                                                                   </t>
  </si>
  <si>
    <t xml:space="preserve">kus     </t>
  </si>
  <si>
    <t>45.11.11</t>
  </si>
  <si>
    <t xml:space="preserve">0502070600003       </t>
  </si>
  <si>
    <t xml:space="preserve">97103-3231   </t>
  </si>
  <si>
    <t xml:space="preserve">Vybúr. otvorov do 0,0225 m2 mur. tehl. MV, MVC hr. do 15 cm                                                             </t>
  </si>
  <si>
    <t xml:space="preserve">0501070300007       </t>
  </si>
  <si>
    <t xml:space="preserve">97103-3261   </t>
  </si>
  <si>
    <t xml:space="preserve">Vybúr. otvorov do 0,0225 m2 mur. tehl. MV, MVC hr. do 60 cm                                                             </t>
  </si>
  <si>
    <t xml:space="preserve">0501070300011       </t>
  </si>
  <si>
    <t xml:space="preserve">97908-1111   </t>
  </si>
  <si>
    <t xml:space="preserve">Odvoz sute a vybúraných hmôt na skládku do 1 km                                                                         </t>
  </si>
  <si>
    <t xml:space="preserve">t       </t>
  </si>
  <si>
    <t xml:space="preserve">0508020002001       </t>
  </si>
  <si>
    <t xml:space="preserve">97908-1121   </t>
  </si>
  <si>
    <t xml:space="preserve">Odvoz sute a vybúraných hmôt na skládku každý ďalší 1 km                                                                </t>
  </si>
  <si>
    <t xml:space="preserve">0508020002002       </t>
  </si>
  <si>
    <t>002</t>
  </si>
  <si>
    <t xml:space="preserve">97908-7311   </t>
  </si>
  <si>
    <t xml:space="preserve">Vodor. premiestnenie sute k miestu nakládky nosením do 10 m                                                             </t>
  </si>
  <si>
    <t xml:space="preserve">0508038801001       </t>
  </si>
  <si>
    <t xml:space="preserve">97908-7391   </t>
  </si>
  <si>
    <t xml:space="preserve">Príplatok za ďalších 10 m premiestnenia sute                                                                            </t>
  </si>
  <si>
    <t xml:space="preserve">0508038             </t>
  </si>
  <si>
    <t xml:space="preserve">97908-8213   </t>
  </si>
  <si>
    <t xml:space="preserve">Nakladanie sute a vybúraných hmôt ručne na dopravný prostriedok                                                         </t>
  </si>
  <si>
    <t xml:space="preserve">050803              </t>
  </si>
  <si>
    <t xml:space="preserve">97913-1409   </t>
  </si>
  <si>
    <t xml:space="preserve">Poplatok za ulož.a znešk.staveb.sute na vymedzených skládkach "O"-ostatný odpad                                         </t>
  </si>
  <si>
    <t xml:space="preserve">99928-1111   </t>
  </si>
  <si>
    <t xml:space="preserve">Presun hmôt pre opravy v objektoch výšky do 25 m                                                                        </t>
  </si>
  <si>
    <t xml:space="preserve">121603              </t>
  </si>
  <si>
    <t xml:space="preserve">9 - OSTATNÉ KONŠTRUKCIE A PRÁCE  spolu: </t>
  </si>
  <si>
    <t xml:space="preserve">PRÁCE A DODÁVKY HSV  spolu: </t>
  </si>
  <si>
    <t>PRÁCE A DODÁVKY PSV</t>
  </si>
  <si>
    <t>763 - Konštrukcie  - drevostavby</t>
  </si>
  <si>
    <t>763</t>
  </si>
  <si>
    <t xml:space="preserve">76311-9111   </t>
  </si>
  <si>
    <t xml:space="preserve">Ochrana  sadrokartónových hrán uholníkom Pz                                                                             </t>
  </si>
  <si>
    <t xml:space="preserve">m       </t>
  </si>
  <si>
    <t>I</t>
  </si>
  <si>
    <t xml:space="preserve">6901020102          </t>
  </si>
  <si>
    <t xml:space="preserve">76311-9210   </t>
  </si>
  <si>
    <t xml:space="preserve">Základný penetračný náter Grundierung                                                                                   </t>
  </si>
  <si>
    <t xml:space="preserve">76313-3310   </t>
  </si>
  <si>
    <t xml:space="preserve">Podhľady sadr. zaves. oceľ. konštr. v rov. CD, bez tep. izol. GKBI 12,5 mm                                              </t>
  </si>
  <si>
    <t xml:space="preserve">690102              </t>
  </si>
  <si>
    <t>1,18+1,15+0,62*0,25 =   2.485</t>
  </si>
  <si>
    <t xml:space="preserve">99876-3201   </t>
  </si>
  <si>
    <t xml:space="preserve">Presun hmôt pre drevostavby v objektoch  výšky do 12 m                                                                  </t>
  </si>
  <si>
    <t xml:space="preserve">%       </t>
  </si>
  <si>
    <t>45.42.13</t>
  </si>
  <si>
    <t xml:space="preserve">6299620             </t>
  </si>
  <si>
    <t xml:space="preserve">763 - Konštrukcie  - drevostavby  spolu: </t>
  </si>
  <si>
    <t>766 - Konštrukcie stolárske</t>
  </si>
  <si>
    <t>766</t>
  </si>
  <si>
    <t xml:space="preserve">76666-1112   </t>
  </si>
  <si>
    <t xml:space="preserve">Montáž dvier kompl. otvár. do zárubne 1-krídl. do 0,8m                                                                  </t>
  </si>
  <si>
    <t>45.42.11</t>
  </si>
  <si>
    <t xml:space="preserve">660501              </t>
  </si>
  <si>
    <t>MAT</t>
  </si>
  <si>
    <t xml:space="preserve">611 601320   </t>
  </si>
  <si>
    <t xml:space="preserve">Dvere vnútorné hladké plné 60x197 vrátane kovania                                                                       </t>
  </si>
  <si>
    <t>20.30.11</t>
  </si>
  <si>
    <t xml:space="preserve">99876-6201   </t>
  </si>
  <si>
    <t xml:space="preserve">Presun hmôt pre konštr. stolárske v objektoch výšky do 6 m                                                              </t>
  </si>
  <si>
    <t xml:space="preserve">6699660001601       </t>
  </si>
  <si>
    <t xml:space="preserve">766 - Konštrukcie stolárske  spolu: </t>
  </si>
  <si>
    <t>783 - Nátery</t>
  </si>
  <si>
    <t>783</t>
  </si>
  <si>
    <t xml:space="preserve">78320-1811   </t>
  </si>
  <si>
    <t xml:space="preserve">Odstránenie náterov z kov. stav. doplnk. konštr. oškrabaním - zárubne                                                   </t>
  </si>
  <si>
    <t xml:space="preserve">8401029000801       </t>
  </si>
  <si>
    <t>(0,6*2+1,97*4)*0,25 =   2.270</t>
  </si>
  <si>
    <t xml:space="preserve">78322-2100   </t>
  </si>
  <si>
    <t xml:space="preserve">Nátery kov. stav. doplnk. konštr. syntet. dvojnásobné - zárubne                                                         </t>
  </si>
  <si>
    <t>45.44.21</t>
  </si>
  <si>
    <t xml:space="preserve">8401020203001       </t>
  </si>
  <si>
    <t xml:space="preserve">78322-6100   </t>
  </si>
  <si>
    <t xml:space="preserve">Nátery kov. stav. doplnk. konštr. syntet. základné - zárubne                                                            </t>
  </si>
  <si>
    <t xml:space="preserve">8401020201001       </t>
  </si>
  <si>
    <t xml:space="preserve">783 - Nátery  spolu: </t>
  </si>
  <si>
    <t>784 - Maľby</t>
  </si>
  <si>
    <t>784</t>
  </si>
  <si>
    <t xml:space="preserve">78440-2801   </t>
  </si>
  <si>
    <t xml:space="preserve">Odstránenie malieb v miestnostiach výšky do 3,8 m oškrabaním                                                            </t>
  </si>
  <si>
    <t xml:space="preserve">8402900000811       </t>
  </si>
  <si>
    <t xml:space="preserve">78441-1301   </t>
  </si>
  <si>
    <t xml:space="preserve">Príprava podkladu s obrúsením a presádr. v miest. do 3,8m                                                               </t>
  </si>
  <si>
    <t xml:space="preserve">8402012101001       </t>
  </si>
  <si>
    <t xml:space="preserve">78442-4271   </t>
  </si>
  <si>
    <t xml:space="preserve">Maľba váp. viacfarebná far. s bielym stropom 2x pačok. v miest. do3,8m                                                  </t>
  </si>
  <si>
    <t xml:space="preserve">8402032102005       </t>
  </si>
  <si>
    <t>5,060+25,253 =   30.313</t>
  </si>
  <si>
    <t xml:space="preserve">784 - Maľby  spolu: </t>
  </si>
  <si>
    <t xml:space="preserve">PRÁCE A DODÁVKY PSV  spolu: </t>
  </si>
  <si>
    <t>Za rozpočet celkom</t>
  </si>
  <si>
    <t>Danken s.r.o.</t>
  </si>
  <si>
    <t>Časť : WC 1.25</t>
  </si>
  <si>
    <t xml:space="preserve"> Časť : WC 1.25</t>
  </si>
  <si>
    <t>Dátum: 1.6.2018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</si>
</sst>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\ &quot;Sk&quot;_-;\-* #,##0\ &quot;Sk&quot;_-;_-* &quot;-&quot;\ &quot;Sk&quot;_-;_-@_-"/>
    <numFmt numFmtId="165" formatCode="#,##0.000"/>
    <numFmt numFmtId="166" formatCode="#,##0.00000"/>
    <numFmt numFmtId="167" formatCode="#,##0&quot; &quot;"/>
    <numFmt numFmtId="168" formatCode="#,##0\ &quot;Sk&quot;"/>
    <numFmt numFmtId="169" formatCode="#,##0\ _S_k"/>
    <numFmt numFmtId="170" formatCode="#,##0&quot; Sk&quot;;[Red]&quot;-&quot;#,##0&quot; Sk&quot;"/>
  </numFmts>
  <fonts count="20">
    <font>
      <sz val="10"/>
      <name val="Arial"/>
      <charset val="238"/>
    </font>
    <font>
      <sz val="8"/>
      <name val="Arial Narrow"/>
      <family val="2"/>
      <charset val="238"/>
    </font>
    <font>
      <b/>
      <sz val="10"/>
      <name val="Arial Narrow"/>
      <family val="2"/>
      <charset val="238"/>
    </font>
    <font>
      <b/>
      <sz val="8"/>
      <name val="Arial Narrow"/>
      <family val="2"/>
      <charset val="238"/>
    </font>
    <font>
      <sz val="10"/>
      <name val="Arial CE"/>
      <family val="2"/>
      <charset val="238"/>
    </font>
    <font>
      <sz val="10"/>
      <name val="Arial CE"/>
      <family val="2"/>
      <charset val="238"/>
    </font>
    <font>
      <b/>
      <sz val="7"/>
      <name val="Letter Gothic CE"/>
      <charset val="238"/>
    </font>
    <font>
      <sz val="8"/>
      <color indexed="12"/>
      <name val="Arial Narrow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10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10">
    <xf numFmtId="0" fontId="0" fillId="0" borderId="0"/>
    <xf numFmtId="0" fontId="6" fillId="0" borderId="1">
      <alignment vertical="center"/>
    </xf>
    <xf numFmtId="0" fontId="6" fillId="0" borderId="1" applyFont="0" applyFill="0" applyBorder="0">
      <alignment vertical="center"/>
    </xf>
    <xf numFmtId="170" fontId="6" fillId="0" borderId="1"/>
    <xf numFmtId="0" fontId="6" fillId="0" borderId="1" applyFont="0" applyFill="0"/>
    <xf numFmtId="164" fontId="5" fillId="0" borderId="0" applyFont="0" applyFill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6" borderId="0" applyNumberFormat="0" applyBorder="0" applyAlignment="0" applyProtection="0"/>
    <xf numFmtId="0" fontId="9" fillId="3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8" borderId="0" applyNumberFormat="0" applyBorder="0" applyAlignment="0" applyProtection="0"/>
    <xf numFmtId="0" fontId="10" fillId="6" borderId="0" applyNumberFormat="0" applyBorder="0" applyAlignment="0" applyProtection="0"/>
    <xf numFmtId="0" fontId="10" fillId="3" borderId="0" applyNumberFormat="0" applyBorder="0" applyAlignment="0" applyProtection="0"/>
    <xf numFmtId="0" fontId="11" fillId="0" borderId="2" applyNumberFormat="0" applyFill="0" applyAlignment="0" applyProtection="0"/>
    <xf numFmtId="0" fontId="5" fillId="0" borderId="0"/>
    <xf numFmtId="0" fontId="12" fillId="0" borderId="0" applyNumberFormat="0" applyFill="0" applyBorder="0" applyAlignment="0" applyProtection="0"/>
    <xf numFmtId="0" fontId="4" fillId="0" borderId="0"/>
    <xf numFmtId="0" fontId="6" fillId="0" borderId="3" applyBorder="0">
      <alignment vertical="center"/>
    </xf>
    <xf numFmtId="0" fontId="14" fillId="0" borderId="0" applyNumberFormat="0" applyFill="0" applyBorder="0" applyAlignment="0" applyProtection="0"/>
    <xf numFmtId="0" fontId="6" fillId="0" borderId="3">
      <alignment vertical="center"/>
    </xf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4" applyNumberFormat="0" applyFill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9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9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9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9" fillId="28" borderId="0" applyNumberFormat="0" applyBorder="0" applyAlignment="0" applyProtection="0"/>
    <xf numFmtId="0" fontId="8" fillId="0" borderId="0"/>
    <xf numFmtId="0" fontId="4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4" applyNumberFormat="0" applyFill="0" applyAlignment="0" applyProtection="0"/>
    <xf numFmtId="0" fontId="1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4" applyNumberFormat="0" applyFill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9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9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9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9" fillId="28" borderId="0" applyNumberFormat="0" applyBorder="0" applyAlignment="0" applyProtection="0"/>
    <xf numFmtId="0" fontId="8" fillId="0" borderId="0"/>
    <xf numFmtId="0" fontId="4" fillId="0" borderId="0"/>
    <xf numFmtId="0" fontId="1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4" applyNumberFormat="0" applyFill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9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9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9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9" fillId="28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4" applyNumberFormat="0" applyFill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9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9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9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9" fillId="28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4" applyNumberFormat="0" applyFill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9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9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9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9" fillId="28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4" applyNumberFormat="0" applyFill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9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9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9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9" fillId="28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4" applyNumberFormat="0" applyFill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9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9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9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9" fillId="28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4" applyNumberFormat="0" applyFill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9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9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9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9" fillId="28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4" applyNumberFormat="0" applyFill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9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9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9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9" fillId="28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9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9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9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9" fillId="28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4" applyNumberFormat="0" applyFill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9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9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9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9" fillId="28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4" applyNumberFormat="0" applyFill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9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9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9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9" fillId="28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4" applyNumberFormat="0" applyFill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9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9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9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9" fillId="28" borderId="0" applyNumberFormat="0" applyBorder="0" applyAlignment="0" applyProtection="0"/>
  </cellStyleXfs>
  <cellXfs count="138">
    <xf numFmtId="0" fontId="0" fillId="0" borderId="0" xfId="0"/>
    <xf numFmtId="0" fontId="1" fillId="0" borderId="0" xfId="0" applyFont="1" applyProtection="1"/>
    <xf numFmtId="49" fontId="1" fillId="0" borderId="0" xfId="0" applyNumberFormat="1" applyFont="1" applyAlignment="1" applyProtection="1">
      <alignment horizontal="center"/>
    </xf>
    <xf numFmtId="49" fontId="1" fillId="0" borderId="0" xfId="0" applyNumberFormat="1" applyFont="1" applyAlignment="1" applyProtection="1"/>
    <xf numFmtId="0" fontId="2" fillId="0" borderId="0" xfId="0" applyFont="1" applyProtection="1"/>
    <xf numFmtId="165" fontId="1" fillId="0" borderId="0" xfId="0" applyNumberFormat="1" applyFont="1" applyProtection="1"/>
    <xf numFmtId="4" fontId="1" fillId="0" borderId="0" xfId="0" applyNumberFormat="1" applyFont="1" applyProtection="1"/>
    <xf numFmtId="166" fontId="1" fillId="0" borderId="0" xfId="0" applyNumberFormat="1" applyFont="1" applyProtection="1"/>
    <xf numFmtId="49" fontId="1" fillId="0" borderId="0" xfId="0" applyNumberFormat="1" applyFont="1" applyProtection="1"/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Continuous"/>
    </xf>
    <xf numFmtId="0" fontId="1" fillId="0" borderId="7" xfId="0" applyFont="1" applyBorder="1" applyAlignment="1" applyProtection="1">
      <alignment horizontal="centerContinuous"/>
    </xf>
    <xf numFmtId="0" fontId="1" fillId="0" borderId="8" xfId="0" applyFont="1" applyBorder="1" applyAlignment="1" applyProtection="1">
      <alignment horizontal="centerContinuous"/>
    </xf>
    <xf numFmtId="0" fontId="1" fillId="0" borderId="9" xfId="0" applyFont="1" applyBorder="1" applyAlignment="1" applyProtection="1">
      <alignment horizontal="center"/>
    </xf>
    <xf numFmtId="0" fontId="1" fillId="0" borderId="10" xfId="0" applyFont="1" applyBorder="1" applyAlignment="1" applyProtection="1">
      <alignment horizontal="center"/>
    </xf>
    <xf numFmtId="0" fontId="1" fillId="0" borderId="11" xfId="0" applyFont="1" applyBorder="1" applyAlignment="1" applyProtection="1">
      <alignment horizontal="center"/>
    </xf>
    <xf numFmtId="0" fontId="1" fillId="0" borderId="11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/>
    </xf>
    <xf numFmtId="0" fontId="1" fillId="0" borderId="13" xfId="0" applyFont="1" applyBorder="1" applyAlignment="1" applyProtection="1">
      <alignment horizontal="center"/>
    </xf>
    <xf numFmtId="0" fontId="1" fillId="0" borderId="14" xfId="0" applyFont="1" applyBorder="1" applyAlignment="1" applyProtection="1">
      <alignment horizontal="center"/>
    </xf>
    <xf numFmtId="0" fontId="1" fillId="0" borderId="15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3" fillId="0" borderId="0" xfId="0" applyFont="1" applyProtection="1"/>
    <xf numFmtId="0" fontId="2" fillId="0" borderId="0" xfId="27" applyFont="1" applyAlignment="1">
      <alignment horizontal="left" vertical="center"/>
    </xf>
    <xf numFmtId="0" fontId="1" fillId="0" borderId="17" xfId="27" applyFont="1" applyBorder="1" applyAlignment="1">
      <alignment horizontal="left" vertical="center"/>
    </xf>
    <xf numFmtId="0" fontId="1" fillId="0" borderId="18" xfId="27" applyFont="1" applyBorder="1" applyAlignment="1">
      <alignment horizontal="left" vertical="center"/>
    </xf>
    <xf numFmtId="0" fontId="1" fillId="0" borderId="18" xfId="27" applyFont="1" applyBorder="1" applyAlignment="1">
      <alignment horizontal="right" vertical="center"/>
    </xf>
    <xf numFmtId="0" fontId="1" fillId="0" borderId="19" xfId="27" applyFont="1" applyBorder="1" applyAlignment="1">
      <alignment horizontal="left" vertical="center"/>
    </xf>
    <xf numFmtId="0" fontId="1" fillId="0" borderId="20" xfId="27" applyFont="1" applyBorder="1" applyAlignment="1">
      <alignment horizontal="left" vertical="center"/>
    </xf>
    <xf numFmtId="0" fontId="1" fillId="0" borderId="21" xfId="27" applyFont="1" applyBorder="1" applyAlignment="1">
      <alignment horizontal="left" vertical="center"/>
    </xf>
    <xf numFmtId="0" fontId="1" fillId="0" borderId="21" xfId="27" applyFont="1" applyBorder="1" applyAlignment="1">
      <alignment horizontal="right" vertical="center"/>
    </xf>
    <xf numFmtId="0" fontId="1" fillId="0" borderId="22" xfId="27" applyFont="1" applyBorder="1" applyAlignment="1">
      <alignment horizontal="left" vertical="center"/>
    </xf>
    <xf numFmtId="0" fontId="1" fillId="0" borderId="23" xfId="27" applyFont="1" applyBorder="1" applyAlignment="1">
      <alignment horizontal="left" vertical="center"/>
    </xf>
    <xf numFmtId="0" fontId="1" fillId="0" borderId="24" xfId="27" applyFont="1" applyBorder="1" applyAlignment="1">
      <alignment horizontal="left" vertical="center"/>
    </xf>
    <xf numFmtId="0" fontId="1" fillId="0" borderId="24" xfId="27" applyFont="1" applyBorder="1" applyAlignment="1">
      <alignment horizontal="right" vertical="center"/>
    </xf>
    <xf numFmtId="0" fontId="1" fillId="0" borderId="25" xfId="27" applyFont="1" applyBorder="1" applyAlignment="1">
      <alignment horizontal="left" vertical="center"/>
    </xf>
    <xf numFmtId="0" fontId="1" fillId="0" borderId="26" xfId="27" applyFont="1" applyBorder="1" applyAlignment="1">
      <alignment horizontal="left" vertical="center"/>
    </xf>
    <xf numFmtId="0" fontId="1" fillId="0" borderId="27" xfId="27" applyFont="1" applyBorder="1" applyAlignment="1">
      <alignment horizontal="left" vertical="center"/>
    </xf>
    <xf numFmtId="0" fontId="1" fillId="0" borderId="27" xfId="27" applyFont="1" applyBorder="1" applyAlignment="1">
      <alignment horizontal="center" vertical="center"/>
    </xf>
    <xf numFmtId="0" fontId="1" fillId="0" borderId="28" xfId="27" applyFont="1" applyBorder="1" applyAlignment="1">
      <alignment horizontal="center" vertical="center"/>
    </xf>
    <xf numFmtId="0" fontId="1" fillId="0" borderId="29" xfId="27" applyFont="1" applyBorder="1" applyAlignment="1">
      <alignment horizontal="centerContinuous" vertical="center"/>
    </xf>
    <xf numFmtId="0" fontId="1" fillId="0" borderId="30" xfId="27" applyFont="1" applyBorder="1" applyAlignment="1">
      <alignment horizontal="centerContinuous" vertical="center"/>
    </xf>
    <xf numFmtId="0" fontId="1" fillId="0" borderId="31" xfId="27" applyFont="1" applyBorder="1" applyAlignment="1">
      <alignment horizontal="centerContinuous" vertical="center"/>
    </xf>
    <xf numFmtId="0" fontId="1" fillId="0" borderId="32" xfId="27" applyFont="1" applyBorder="1" applyAlignment="1">
      <alignment horizontal="center" vertical="center"/>
    </xf>
    <xf numFmtId="0" fontId="1" fillId="0" borderId="33" xfId="27" applyFont="1" applyBorder="1" applyAlignment="1">
      <alignment horizontal="left" vertical="center"/>
    </xf>
    <xf numFmtId="0" fontId="1" fillId="0" borderId="34" xfId="27" applyFont="1" applyBorder="1" applyAlignment="1">
      <alignment horizontal="left" vertical="center"/>
    </xf>
    <xf numFmtId="10" fontId="1" fillId="0" borderId="35" xfId="27" applyNumberFormat="1" applyFont="1" applyBorder="1" applyAlignment="1">
      <alignment horizontal="right" vertical="center"/>
    </xf>
    <xf numFmtId="0" fontId="1" fillId="0" borderId="36" xfId="27" applyFont="1" applyBorder="1" applyAlignment="1">
      <alignment horizontal="center" vertical="center"/>
    </xf>
    <xf numFmtId="0" fontId="1" fillId="0" borderId="3" xfId="27" applyFont="1" applyBorder="1" applyAlignment="1">
      <alignment horizontal="left" vertical="center"/>
    </xf>
    <xf numFmtId="0" fontId="1" fillId="0" borderId="37" xfId="27" applyFont="1" applyBorder="1" applyAlignment="1">
      <alignment horizontal="left" vertical="center"/>
    </xf>
    <xf numFmtId="10" fontId="1" fillId="0" borderId="38" xfId="27" applyNumberFormat="1" applyFont="1" applyBorder="1" applyAlignment="1">
      <alignment horizontal="right" vertical="center"/>
    </xf>
    <xf numFmtId="0" fontId="1" fillId="0" borderId="39" xfId="27" applyFont="1" applyBorder="1" applyAlignment="1">
      <alignment horizontal="center" vertical="center"/>
    </xf>
    <xf numFmtId="0" fontId="1" fillId="0" borderId="40" xfId="27" applyFont="1" applyBorder="1" applyAlignment="1">
      <alignment horizontal="left" vertical="center"/>
    </xf>
    <xf numFmtId="0" fontId="1" fillId="0" borderId="41" xfId="27" applyFont="1" applyBorder="1" applyAlignment="1">
      <alignment horizontal="center" vertical="center"/>
    </xf>
    <xf numFmtId="0" fontId="1" fillId="0" borderId="40" xfId="27" applyFont="1" applyBorder="1" applyAlignment="1">
      <alignment horizontal="right" vertical="center"/>
    </xf>
    <xf numFmtId="0" fontId="1" fillId="0" borderId="42" xfId="27" applyFont="1" applyBorder="1" applyAlignment="1">
      <alignment horizontal="left" vertical="center"/>
    </xf>
    <xf numFmtId="0" fontId="1" fillId="0" borderId="41" xfId="27" applyFont="1" applyBorder="1" applyAlignment="1">
      <alignment horizontal="right" vertical="center"/>
    </xf>
    <xf numFmtId="0" fontId="1" fillId="0" borderId="43" xfId="27" applyFont="1" applyBorder="1" applyAlignment="1">
      <alignment horizontal="centerContinuous" vertical="center"/>
    </xf>
    <xf numFmtId="0" fontId="1" fillId="0" borderId="44" xfId="27" applyFont="1" applyBorder="1" applyAlignment="1">
      <alignment horizontal="centerContinuous" vertical="center"/>
    </xf>
    <xf numFmtId="0" fontId="1" fillId="0" borderId="44" xfId="27" applyFont="1" applyBorder="1" applyAlignment="1">
      <alignment horizontal="center" vertical="center"/>
    </xf>
    <xf numFmtId="0" fontId="1" fillId="0" borderId="45" xfId="27" applyFont="1" applyBorder="1" applyAlignment="1">
      <alignment horizontal="centerContinuous" vertical="center"/>
    </xf>
    <xf numFmtId="0" fontId="1" fillId="0" borderId="46" xfId="27" applyFont="1" applyBorder="1" applyAlignment="1">
      <alignment horizontal="left" vertical="center"/>
    </xf>
    <xf numFmtId="0" fontId="1" fillId="0" borderId="47" xfId="27" applyFont="1" applyBorder="1" applyAlignment="1">
      <alignment horizontal="left" vertical="center"/>
    </xf>
    <xf numFmtId="0" fontId="1" fillId="0" borderId="48" xfId="27" applyFont="1" applyBorder="1" applyAlignment="1">
      <alignment horizontal="left" vertical="center"/>
    </xf>
    <xf numFmtId="0" fontId="1" fillId="0" borderId="0" xfId="27" applyFont="1" applyBorder="1" applyAlignment="1">
      <alignment horizontal="left" vertical="center"/>
    </xf>
    <xf numFmtId="0" fontId="1" fillId="0" borderId="49" xfId="27" applyFont="1" applyBorder="1" applyAlignment="1">
      <alignment horizontal="left" vertical="center"/>
    </xf>
    <xf numFmtId="0" fontId="1" fillId="0" borderId="38" xfId="27" applyFont="1" applyBorder="1" applyAlignment="1">
      <alignment horizontal="left" vertical="center"/>
    </xf>
    <xf numFmtId="0" fontId="1" fillId="0" borderId="46" xfId="27" applyFont="1" applyBorder="1" applyAlignment="1">
      <alignment horizontal="right" vertical="center"/>
    </xf>
    <xf numFmtId="0" fontId="1" fillId="0" borderId="0" xfId="27" applyFont="1" applyBorder="1" applyAlignment="1">
      <alignment horizontal="right" vertical="center"/>
    </xf>
    <xf numFmtId="0" fontId="1" fillId="0" borderId="50" xfId="27" applyFont="1" applyBorder="1" applyAlignment="1">
      <alignment horizontal="left" vertical="center"/>
    </xf>
    <xf numFmtId="0" fontId="1" fillId="0" borderId="35" xfId="27" applyFont="1" applyBorder="1" applyAlignment="1">
      <alignment horizontal="right" vertical="center"/>
    </xf>
    <xf numFmtId="0" fontId="1" fillId="0" borderId="51" xfId="27" applyFont="1" applyBorder="1" applyAlignment="1">
      <alignment horizontal="left" vertical="center"/>
    </xf>
    <xf numFmtId="0" fontId="1" fillId="0" borderId="52" xfId="27" applyFont="1" applyBorder="1" applyAlignment="1">
      <alignment horizontal="left" vertical="center"/>
    </xf>
    <xf numFmtId="0" fontId="1" fillId="0" borderId="53" xfId="27" applyFont="1" applyBorder="1" applyAlignment="1">
      <alignment horizontal="left" vertical="center"/>
    </xf>
    <xf numFmtId="0" fontId="1" fillId="0" borderId="0" xfId="27" applyFont="1"/>
    <xf numFmtId="0" fontId="1" fillId="0" borderId="0" xfId="27" applyFont="1" applyAlignment="1">
      <alignment horizontal="left" vertical="center"/>
    </xf>
    <xf numFmtId="0" fontId="3" fillId="0" borderId="54" xfId="27" applyFont="1" applyBorder="1" applyAlignment="1">
      <alignment horizontal="center" vertical="center"/>
    </xf>
    <xf numFmtId="167" fontId="1" fillId="0" borderId="30" xfId="27" applyNumberFormat="1" applyFont="1" applyBorder="1" applyAlignment="1">
      <alignment horizontal="centerContinuous" vertical="center"/>
    </xf>
    <xf numFmtId="0" fontId="3" fillId="0" borderId="57" xfId="27" applyFont="1" applyBorder="1" applyAlignment="1">
      <alignment horizontal="center" vertical="center"/>
    </xf>
    <xf numFmtId="0" fontId="1" fillId="0" borderId="58" xfId="27" applyFont="1" applyBorder="1" applyAlignment="1">
      <alignment horizontal="left" vertical="center"/>
    </xf>
    <xf numFmtId="167" fontId="1" fillId="0" borderId="59" xfId="27" applyNumberFormat="1" applyFont="1" applyBorder="1" applyAlignment="1">
      <alignment horizontal="right" vertical="center"/>
    </xf>
    <xf numFmtId="49" fontId="1" fillId="0" borderId="18" xfId="27" applyNumberFormat="1" applyFont="1" applyBorder="1" applyAlignment="1">
      <alignment horizontal="right" vertical="center"/>
    </xf>
    <xf numFmtId="49" fontId="1" fillId="0" borderId="21" xfId="27" applyNumberFormat="1" applyFont="1" applyBorder="1" applyAlignment="1">
      <alignment horizontal="right" vertical="center"/>
    </xf>
    <xf numFmtId="49" fontId="1" fillId="0" borderId="24" xfId="27" applyNumberFormat="1" applyFont="1" applyBorder="1" applyAlignment="1">
      <alignment horizontal="right" vertical="center"/>
    </xf>
    <xf numFmtId="0" fontId="1" fillId="0" borderId="17" xfId="27" applyFont="1" applyBorder="1" applyAlignment="1">
      <alignment horizontal="right" vertical="center"/>
    </xf>
    <xf numFmtId="0" fontId="1" fillId="0" borderId="51" xfId="27" applyFont="1" applyBorder="1" applyAlignment="1">
      <alignment horizontal="right" vertical="center"/>
    </xf>
    <xf numFmtId="0" fontId="1" fillId="0" borderId="52" xfId="27" applyFont="1" applyBorder="1" applyAlignment="1">
      <alignment vertical="center"/>
    </xf>
    <xf numFmtId="0" fontId="1" fillId="0" borderId="52" xfId="27" applyFont="1" applyBorder="1" applyAlignment="1">
      <alignment horizontal="right" vertical="center"/>
    </xf>
    <xf numFmtId="0" fontId="1" fillId="0" borderId="18" xfId="27" applyFont="1" applyBorder="1" applyAlignment="1">
      <alignment vertical="center"/>
    </xf>
    <xf numFmtId="169" fontId="1" fillId="0" borderId="18" xfId="27" applyNumberFormat="1" applyFont="1" applyBorder="1" applyAlignment="1">
      <alignment horizontal="left" vertical="center"/>
    </xf>
    <xf numFmtId="169" fontId="1" fillId="0" borderId="52" xfId="27" applyNumberFormat="1" applyFont="1" applyBorder="1" applyAlignment="1">
      <alignment horizontal="left" vertical="center"/>
    </xf>
    <xf numFmtId="168" fontId="1" fillId="0" borderId="18" xfId="27" applyNumberFormat="1" applyFont="1" applyBorder="1" applyAlignment="1">
      <alignment horizontal="right" vertical="center"/>
    </xf>
    <xf numFmtId="168" fontId="1" fillId="0" borderId="52" xfId="27" applyNumberFormat="1" applyFont="1" applyBorder="1" applyAlignment="1">
      <alignment horizontal="right" vertical="center"/>
    </xf>
    <xf numFmtId="0" fontId="1" fillId="0" borderId="9" xfId="0" applyNumberFormat="1" applyFont="1" applyBorder="1" applyAlignment="1" applyProtection="1">
      <alignment horizontal="center"/>
    </xf>
    <xf numFmtId="0" fontId="1" fillId="0" borderId="13" xfId="0" applyNumberFormat="1" applyFont="1" applyBorder="1" applyAlignment="1" applyProtection="1">
      <alignment horizontal="center"/>
    </xf>
    <xf numFmtId="0" fontId="1" fillId="0" borderId="4" xfId="0" applyNumberFormat="1" applyFont="1" applyBorder="1" applyAlignment="1" applyProtection="1">
      <alignment horizontal="center"/>
    </xf>
    <xf numFmtId="0" fontId="1" fillId="0" borderId="5" xfId="0" applyNumberFormat="1" applyFont="1" applyBorder="1" applyAlignment="1" applyProtection="1">
      <alignment horizontal="center"/>
    </xf>
    <xf numFmtId="0" fontId="1" fillId="0" borderId="10" xfId="0" applyNumberFormat="1" applyFont="1" applyBorder="1" applyAlignment="1" applyProtection="1">
      <alignment horizontal="center"/>
    </xf>
    <xf numFmtId="0" fontId="1" fillId="0" borderId="11" xfId="0" applyNumberFormat="1" applyFont="1" applyBorder="1" applyAlignment="1" applyProtection="1">
      <alignment horizontal="center"/>
    </xf>
    <xf numFmtId="0" fontId="3" fillId="0" borderId="0" xfId="27" applyFont="1"/>
    <xf numFmtId="49" fontId="3" fillId="0" borderId="0" xfId="27" applyNumberFormat="1" applyFont="1"/>
    <xf numFmtId="0" fontId="7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</xf>
    <xf numFmtId="3" fontId="1" fillId="0" borderId="62" xfId="27" applyNumberFormat="1" applyFont="1" applyBorder="1" applyAlignment="1">
      <alignment horizontal="right" vertical="center"/>
    </xf>
    <xf numFmtId="3" fontId="1" fillId="0" borderId="63" xfId="27" applyNumberFormat="1" applyFont="1" applyBorder="1" applyAlignment="1">
      <alignment horizontal="right" vertical="center"/>
    </xf>
    <xf numFmtId="3" fontId="1" fillId="0" borderId="19" xfId="27" applyNumberFormat="1" applyFont="1" applyBorder="1" applyAlignment="1">
      <alignment vertical="center"/>
    </xf>
    <xf numFmtId="3" fontId="1" fillId="0" borderId="53" xfId="27" applyNumberFormat="1" applyFont="1" applyBorder="1" applyAlignment="1">
      <alignment vertical="center"/>
    </xf>
    <xf numFmtId="49" fontId="1" fillId="0" borderId="0" xfId="0" applyNumberFormat="1" applyFont="1" applyAlignment="1" applyProtection="1">
      <alignment horizontal="left"/>
    </xf>
    <xf numFmtId="49" fontId="1" fillId="0" borderId="0" xfId="27" applyNumberFormat="1" applyFont="1"/>
    <xf numFmtId="0" fontId="1" fillId="0" borderId="0" xfId="0" applyFont="1" applyAlignment="1" applyProtection="1">
      <alignment horizontal="right" vertical="top"/>
    </xf>
    <xf numFmtId="49" fontId="1" fillId="0" borderId="0" xfId="0" applyNumberFormat="1" applyFont="1" applyAlignment="1" applyProtection="1">
      <alignment horizontal="center" vertical="top"/>
    </xf>
    <xf numFmtId="49" fontId="1" fillId="0" borderId="0" xfId="0" applyNumberFormat="1" applyFont="1" applyAlignment="1" applyProtection="1">
      <alignment vertical="top"/>
    </xf>
    <xf numFmtId="0" fontId="1" fillId="0" borderId="0" xfId="0" applyFont="1" applyAlignment="1" applyProtection="1">
      <alignment vertical="top"/>
    </xf>
    <xf numFmtId="165" fontId="1" fillId="0" borderId="0" xfId="0" applyNumberFormat="1" applyFont="1" applyAlignment="1" applyProtection="1">
      <alignment vertical="top"/>
    </xf>
    <xf numFmtId="4" fontId="1" fillId="0" borderId="0" xfId="0" applyNumberFormat="1" applyFont="1" applyAlignment="1" applyProtection="1">
      <alignment vertical="top"/>
    </xf>
    <xf numFmtId="166" fontId="1" fillId="0" borderId="0" xfId="0" applyNumberFormat="1" applyFont="1" applyAlignment="1" applyProtection="1">
      <alignment vertical="top"/>
    </xf>
    <xf numFmtId="0" fontId="1" fillId="0" borderId="0" xfId="0" applyFont="1" applyAlignment="1" applyProtection="1">
      <alignment horizontal="center" vertical="top"/>
    </xf>
    <xf numFmtId="0" fontId="1" fillId="0" borderId="0" xfId="0" applyFont="1" applyAlignment="1" applyProtection="1">
      <alignment vertical="top" wrapText="1"/>
    </xf>
    <xf numFmtId="4" fontId="1" fillId="0" borderId="33" xfId="27" applyNumberFormat="1" applyFont="1" applyBorder="1" applyAlignment="1">
      <alignment horizontal="right" vertical="center"/>
    </xf>
    <xf numFmtId="4" fontId="1" fillId="0" borderId="60" xfId="27" applyNumberFormat="1" applyFont="1" applyBorder="1" applyAlignment="1">
      <alignment horizontal="right" vertical="center"/>
    </xf>
    <xf numFmtId="4" fontId="1" fillId="0" borderId="3" xfId="27" applyNumberFormat="1" applyFont="1" applyBorder="1" applyAlignment="1">
      <alignment horizontal="right" vertical="center"/>
    </xf>
    <xf numFmtId="4" fontId="1" fillId="0" borderId="55" xfId="27" applyNumberFormat="1" applyFont="1" applyBorder="1" applyAlignment="1">
      <alignment horizontal="right" vertical="center"/>
    </xf>
    <xf numFmtId="4" fontId="1" fillId="0" borderId="61" xfId="27" applyNumberFormat="1" applyFont="1" applyBorder="1" applyAlignment="1">
      <alignment horizontal="right" vertical="center"/>
    </xf>
    <xf numFmtId="4" fontId="1" fillId="0" borderId="40" xfId="27" applyNumberFormat="1" applyFont="1" applyBorder="1" applyAlignment="1">
      <alignment horizontal="right" vertical="center"/>
    </xf>
    <xf numFmtId="4" fontId="1" fillId="0" borderId="42" xfId="27" applyNumberFormat="1" applyFont="1" applyBorder="1" applyAlignment="1">
      <alignment horizontal="right" vertical="center"/>
    </xf>
    <xf numFmtId="4" fontId="1" fillId="0" borderId="56" xfId="27" applyNumberFormat="1" applyFont="1" applyBorder="1" applyAlignment="1">
      <alignment horizontal="right" vertical="center"/>
    </xf>
    <xf numFmtId="4" fontId="1" fillId="0" borderId="38" xfId="27" applyNumberFormat="1" applyFont="1" applyBorder="1" applyAlignment="1">
      <alignment horizontal="right" vertical="center"/>
    </xf>
    <xf numFmtId="49" fontId="3" fillId="0" borderId="0" xfId="0" applyNumberFormat="1" applyFont="1" applyAlignment="1" applyProtection="1">
      <alignment vertical="top"/>
    </xf>
    <xf numFmtId="0" fontId="1" fillId="0" borderId="0" xfId="0" applyFont="1" applyAlignment="1" applyProtection="1">
      <alignment horizontal="right" vertical="top" wrapText="1"/>
    </xf>
    <xf numFmtId="4" fontId="3" fillId="0" borderId="0" xfId="0" applyNumberFormat="1" applyFont="1" applyAlignment="1" applyProtection="1">
      <alignment vertical="top"/>
    </xf>
    <xf numFmtId="166" fontId="3" fillId="0" borderId="0" xfId="0" applyNumberFormat="1" applyFont="1" applyAlignment="1" applyProtection="1">
      <alignment vertical="top"/>
    </xf>
    <xf numFmtId="165" fontId="3" fillId="0" borderId="0" xfId="0" applyNumberFormat="1" applyFont="1" applyAlignment="1" applyProtection="1">
      <alignment vertical="top"/>
    </xf>
    <xf numFmtId="0" fontId="3" fillId="0" borderId="0" xfId="0" applyFont="1" applyAlignment="1" applyProtection="1">
      <alignment vertical="top" wrapText="1"/>
    </xf>
    <xf numFmtId="0" fontId="1" fillId="0" borderId="0" xfId="79" applyFont="1" applyProtection="1"/>
    <xf numFmtId="0" fontId="1" fillId="0" borderId="0" xfId="79" applyFont="1" applyProtection="1"/>
    <xf numFmtId="0" fontId="1" fillId="0" borderId="0" xfId="79" applyFont="1" applyProtection="1"/>
    <xf numFmtId="14" fontId="1" fillId="0" borderId="24" xfId="27" applyNumberFormat="1" applyFont="1" applyBorder="1" applyAlignment="1">
      <alignment horizontal="left" vertical="center"/>
    </xf>
  </cellXfs>
  <cellStyles count="310">
    <cellStyle name="1 000 Sk" xfId="1"/>
    <cellStyle name="1 000,-  Sk" xfId="2"/>
    <cellStyle name="1 000,- Kč" xfId="3"/>
    <cellStyle name="1 000,- Sk" xfId="4"/>
    <cellStyle name="1000 Sk_fakturuj99" xfId="5"/>
    <cellStyle name="20 % – Zvýraznění1" xfId="6"/>
    <cellStyle name="20 % – Zvýraznění2" xfId="7"/>
    <cellStyle name="20 % – Zvýraznění3" xfId="8"/>
    <cellStyle name="20 % – Zvýraznění4" xfId="9"/>
    <cellStyle name="20 % – Zvýraznění5" xfId="10"/>
    <cellStyle name="20 % – Zvýraznění6" xfId="11"/>
    <cellStyle name="20 % - zvýraznenie1" xfId="34" builtinId="30" hidden="1"/>
    <cellStyle name="20 % - zvýraznenie1" xfId="61" builtinId="30" hidden="1"/>
    <cellStyle name="20 % - zvýraznenie1" xfId="85" builtinId="30" hidden="1"/>
    <cellStyle name="20 % - zvýraznenie1" xfId="106" builtinId="30" hidden="1"/>
    <cellStyle name="20 % - zvýraznenie1" xfId="127" builtinId="30" hidden="1"/>
    <cellStyle name="20 % - zvýraznenie1" xfId="148" builtinId="30" hidden="1"/>
    <cellStyle name="20 % - zvýraznenie1" xfId="169" builtinId="30" hidden="1"/>
    <cellStyle name="20 % - zvýraznenie1" xfId="190" builtinId="30" hidden="1"/>
    <cellStyle name="20 % - zvýraznenie1" xfId="211" builtinId="30" hidden="1"/>
    <cellStyle name="20 % - zvýraznenie1" xfId="229" builtinId="30" hidden="1"/>
    <cellStyle name="20 % - zvýraznenie1" xfId="250" builtinId="30" hidden="1"/>
    <cellStyle name="20 % - zvýraznenie1" xfId="271" builtinId="30" hidden="1"/>
    <cellStyle name="20 % - zvýraznenie1" xfId="292" builtinId="30" hidden="1"/>
    <cellStyle name="20 % - zvýraznenie2" xfId="37" builtinId="34" hidden="1"/>
    <cellStyle name="20 % - zvýraznenie2" xfId="64" builtinId="34" hidden="1"/>
    <cellStyle name="20 % - zvýraznenie2" xfId="88" builtinId="34" hidden="1"/>
    <cellStyle name="20 % - zvýraznenie2" xfId="109" builtinId="34" hidden="1"/>
    <cellStyle name="20 % - zvýraznenie2" xfId="130" builtinId="34" hidden="1"/>
    <cellStyle name="20 % - zvýraznenie2" xfId="151" builtinId="34" hidden="1"/>
    <cellStyle name="20 % - zvýraznenie2" xfId="172" builtinId="34" hidden="1"/>
    <cellStyle name="20 % - zvýraznenie2" xfId="193" builtinId="34" hidden="1"/>
    <cellStyle name="20 % - zvýraznenie2" xfId="214" builtinId="34" hidden="1"/>
    <cellStyle name="20 % - zvýraznenie2" xfId="232" builtinId="34" hidden="1"/>
    <cellStyle name="20 % - zvýraznenie2" xfId="253" builtinId="34" hidden="1"/>
    <cellStyle name="20 % - zvýraznenie2" xfId="274" builtinId="34" hidden="1"/>
    <cellStyle name="20 % - zvýraznenie2" xfId="295" builtinId="34" hidden="1"/>
    <cellStyle name="20 % - zvýraznenie3" xfId="40" builtinId="38" hidden="1"/>
    <cellStyle name="20 % - zvýraznenie3" xfId="67" builtinId="38" hidden="1"/>
    <cellStyle name="20 % - zvýraznenie3" xfId="91" builtinId="38" hidden="1"/>
    <cellStyle name="20 % - zvýraznenie3" xfId="112" builtinId="38" hidden="1"/>
    <cellStyle name="20 % - zvýraznenie3" xfId="133" builtinId="38" hidden="1"/>
    <cellStyle name="20 % - zvýraznenie3" xfId="154" builtinId="38" hidden="1"/>
    <cellStyle name="20 % - zvýraznenie3" xfId="175" builtinId="38" hidden="1"/>
    <cellStyle name="20 % - zvýraznenie3" xfId="196" builtinId="38" hidden="1"/>
    <cellStyle name="20 % - zvýraznenie3" xfId="217" builtinId="38" hidden="1"/>
    <cellStyle name="20 % - zvýraznenie3" xfId="235" builtinId="38" hidden="1"/>
    <cellStyle name="20 % - zvýraznenie3" xfId="256" builtinId="38" hidden="1"/>
    <cellStyle name="20 % - zvýraznenie3" xfId="277" builtinId="38" hidden="1"/>
    <cellStyle name="20 % - zvýraznenie3" xfId="298" builtinId="38" hidden="1"/>
    <cellStyle name="20 % - zvýraznenie4" xfId="43" builtinId="42" hidden="1"/>
    <cellStyle name="20 % - zvýraznenie4" xfId="70" builtinId="42" hidden="1"/>
    <cellStyle name="20 % - zvýraznenie4" xfId="94" builtinId="42" hidden="1"/>
    <cellStyle name="20 % - zvýraznenie4" xfId="115" builtinId="42" hidden="1"/>
    <cellStyle name="20 % - zvýraznenie4" xfId="136" builtinId="42" hidden="1"/>
    <cellStyle name="20 % - zvýraznenie4" xfId="157" builtinId="42" hidden="1"/>
    <cellStyle name="20 % - zvýraznenie4" xfId="178" builtinId="42" hidden="1"/>
    <cellStyle name="20 % - zvýraznenie4" xfId="199" builtinId="42" hidden="1"/>
    <cellStyle name="20 % - zvýraznenie4" xfId="220" builtinId="42" hidden="1"/>
    <cellStyle name="20 % - zvýraznenie4" xfId="238" builtinId="42" hidden="1"/>
    <cellStyle name="20 % - zvýraznenie4" xfId="259" builtinId="42" hidden="1"/>
    <cellStyle name="20 % - zvýraznenie4" xfId="280" builtinId="42" hidden="1"/>
    <cellStyle name="20 % - zvýraznenie4" xfId="301" builtinId="42" hidden="1"/>
    <cellStyle name="20 % - zvýraznenie5" xfId="46" builtinId="46" hidden="1"/>
    <cellStyle name="20 % - zvýraznenie5" xfId="73" builtinId="46" hidden="1"/>
    <cellStyle name="20 % - zvýraznenie5" xfId="97" builtinId="46" hidden="1"/>
    <cellStyle name="20 % - zvýraznenie5" xfId="118" builtinId="46" hidden="1"/>
    <cellStyle name="20 % - zvýraznenie5" xfId="139" builtinId="46" hidden="1"/>
    <cellStyle name="20 % - zvýraznenie5" xfId="160" builtinId="46" hidden="1"/>
    <cellStyle name="20 % - zvýraznenie5" xfId="181" builtinId="46" hidden="1"/>
    <cellStyle name="20 % - zvýraznenie5" xfId="202" builtinId="46" hidden="1"/>
    <cellStyle name="20 % - zvýraznenie5" xfId="223" builtinId="46" hidden="1"/>
    <cellStyle name="20 % - zvýraznenie5" xfId="241" builtinId="46" hidden="1"/>
    <cellStyle name="20 % - zvýraznenie5" xfId="262" builtinId="46" hidden="1"/>
    <cellStyle name="20 % - zvýraznenie5" xfId="283" builtinId="46" hidden="1"/>
    <cellStyle name="20 % - zvýraznenie5" xfId="304" builtinId="46" hidden="1"/>
    <cellStyle name="20 % - zvýraznenie6" xfId="49" builtinId="50" hidden="1"/>
    <cellStyle name="20 % - zvýraznenie6" xfId="76" builtinId="50" hidden="1"/>
    <cellStyle name="20 % - zvýraznenie6" xfId="100" builtinId="50" hidden="1"/>
    <cellStyle name="20 % - zvýraznenie6" xfId="121" builtinId="50" hidden="1"/>
    <cellStyle name="20 % - zvýraznenie6" xfId="142" builtinId="50" hidden="1"/>
    <cellStyle name="20 % - zvýraznenie6" xfId="163" builtinId="50" hidden="1"/>
    <cellStyle name="20 % - zvýraznenie6" xfId="184" builtinId="50" hidden="1"/>
    <cellStyle name="20 % - zvýraznenie6" xfId="205" builtinId="50" hidden="1"/>
    <cellStyle name="20 % - zvýraznenie6" xfId="226" builtinId="50" hidden="1"/>
    <cellStyle name="20 % - zvýraznenie6" xfId="244" builtinId="50" hidden="1"/>
    <cellStyle name="20 % - zvýraznenie6" xfId="265" builtinId="50" hidden="1"/>
    <cellStyle name="20 % - zvýraznenie6" xfId="286" builtinId="50" hidden="1"/>
    <cellStyle name="20 % - zvýraznenie6" xfId="307" builtinId="50" hidden="1"/>
    <cellStyle name="40 % – Zvýraznění1" xfId="12"/>
    <cellStyle name="40 % – Zvýraznění2" xfId="13"/>
    <cellStyle name="40 % – Zvýraznění3" xfId="14"/>
    <cellStyle name="40 % – Zvýraznění4" xfId="15"/>
    <cellStyle name="40 % – Zvýraznění5" xfId="16"/>
    <cellStyle name="40 % – Zvýraznění6" xfId="17"/>
    <cellStyle name="40 % - zvýraznenie1" xfId="35" builtinId="31" hidden="1"/>
    <cellStyle name="40 % - zvýraznenie1" xfId="62" builtinId="31" hidden="1"/>
    <cellStyle name="40 % - zvýraznenie1" xfId="86" builtinId="31" hidden="1"/>
    <cellStyle name="40 % - zvýraznenie1" xfId="107" builtinId="31" hidden="1"/>
    <cellStyle name="40 % - zvýraznenie1" xfId="128" builtinId="31" hidden="1"/>
    <cellStyle name="40 % - zvýraznenie1" xfId="149" builtinId="31" hidden="1"/>
    <cellStyle name="40 % - zvýraznenie1" xfId="170" builtinId="31" hidden="1"/>
    <cellStyle name="40 % - zvýraznenie1" xfId="191" builtinId="31" hidden="1"/>
    <cellStyle name="40 % - zvýraznenie1" xfId="212" builtinId="31" hidden="1"/>
    <cellStyle name="40 % - zvýraznenie1" xfId="230" builtinId="31" hidden="1"/>
    <cellStyle name="40 % - zvýraznenie1" xfId="251" builtinId="31" hidden="1"/>
    <cellStyle name="40 % - zvýraznenie1" xfId="272" builtinId="31" hidden="1"/>
    <cellStyle name="40 % - zvýraznenie1" xfId="293" builtinId="31" hidden="1"/>
    <cellStyle name="40 % - zvýraznenie2" xfId="38" builtinId="35" hidden="1"/>
    <cellStyle name="40 % - zvýraznenie2" xfId="65" builtinId="35" hidden="1"/>
    <cellStyle name="40 % - zvýraznenie2" xfId="89" builtinId="35" hidden="1"/>
    <cellStyle name="40 % - zvýraznenie2" xfId="110" builtinId="35" hidden="1"/>
    <cellStyle name="40 % - zvýraznenie2" xfId="131" builtinId="35" hidden="1"/>
    <cellStyle name="40 % - zvýraznenie2" xfId="152" builtinId="35" hidden="1"/>
    <cellStyle name="40 % - zvýraznenie2" xfId="173" builtinId="35" hidden="1"/>
    <cellStyle name="40 % - zvýraznenie2" xfId="194" builtinId="35" hidden="1"/>
    <cellStyle name="40 % - zvýraznenie2" xfId="215" builtinId="35" hidden="1"/>
    <cellStyle name="40 % - zvýraznenie2" xfId="233" builtinId="35" hidden="1"/>
    <cellStyle name="40 % - zvýraznenie2" xfId="254" builtinId="35" hidden="1"/>
    <cellStyle name="40 % - zvýraznenie2" xfId="275" builtinId="35" hidden="1"/>
    <cellStyle name="40 % - zvýraznenie2" xfId="296" builtinId="35" hidden="1"/>
    <cellStyle name="40 % - zvýraznenie3" xfId="41" builtinId="39" hidden="1"/>
    <cellStyle name="40 % - zvýraznenie3" xfId="68" builtinId="39" hidden="1"/>
    <cellStyle name="40 % - zvýraznenie3" xfId="92" builtinId="39" hidden="1"/>
    <cellStyle name="40 % - zvýraznenie3" xfId="113" builtinId="39" hidden="1"/>
    <cellStyle name="40 % - zvýraznenie3" xfId="134" builtinId="39" hidden="1"/>
    <cellStyle name="40 % - zvýraznenie3" xfId="155" builtinId="39" hidden="1"/>
    <cellStyle name="40 % - zvýraznenie3" xfId="176" builtinId="39" hidden="1"/>
    <cellStyle name="40 % - zvýraznenie3" xfId="197" builtinId="39" hidden="1"/>
    <cellStyle name="40 % - zvýraznenie3" xfId="218" builtinId="39" hidden="1"/>
    <cellStyle name="40 % - zvýraznenie3" xfId="236" builtinId="39" hidden="1"/>
    <cellStyle name="40 % - zvýraznenie3" xfId="257" builtinId="39" hidden="1"/>
    <cellStyle name="40 % - zvýraznenie3" xfId="278" builtinId="39" hidden="1"/>
    <cellStyle name="40 % - zvýraznenie3" xfId="299" builtinId="39" hidden="1"/>
    <cellStyle name="40 % - zvýraznenie4" xfId="44" builtinId="43" hidden="1"/>
    <cellStyle name="40 % - zvýraznenie4" xfId="71" builtinId="43" hidden="1"/>
    <cellStyle name="40 % - zvýraznenie4" xfId="95" builtinId="43" hidden="1"/>
    <cellStyle name="40 % - zvýraznenie4" xfId="116" builtinId="43" hidden="1"/>
    <cellStyle name="40 % - zvýraznenie4" xfId="137" builtinId="43" hidden="1"/>
    <cellStyle name="40 % - zvýraznenie4" xfId="158" builtinId="43" hidden="1"/>
    <cellStyle name="40 % - zvýraznenie4" xfId="179" builtinId="43" hidden="1"/>
    <cellStyle name="40 % - zvýraznenie4" xfId="200" builtinId="43" hidden="1"/>
    <cellStyle name="40 % - zvýraznenie4" xfId="221" builtinId="43" hidden="1"/>
    <cellStyle name="40 % - zvýraznenie4" xfId="239" builtinId="43" hidden="1"/>
    <cellStyle name="40 % - zvýraznenie4" xfId="260" builtinId="43" hidden="1"/>
    <cellStyle name="40 % - zvýraznenie4" xfId="281" builtinId="43" hidden="1"/>
    <cellStyle name="40 % - zvýraznenie4" xfId="302" builtinId="43" hidden="1"/>
    <cellStyle name="40 % - zvýraznenie5" xfId="47" builtinId="47" hidden="1"/>
    <cellStyle name="40 % - zvýraznenie5" xfId="74" builtinId="47" hidden="1"/>
    <cellStyle name="40 % - zvýraznenie5" xfId="98" builtinId="47" hidden="1"/>
    <cellStyle name="40 % - zvýraznenie5" xfId="119" builtinId="47" hidden="1"/>
    <cellStyle name="40 % - zvýraznenie5" xfId="140" builtinId="47" hidden="1"/>
    <cellStyle name="40 % - zvýraznenie5" xfId="161" builtinId="47" hidden="1"/>
    <cellStyle name="40 % - zvýraznenie5" xfId="182" builtinId="47" hidden="1"/>
    <cellStyle name="40 % - zvýraznenie5" xfId="203" builtinId="47" hidden="1"/>
    <cellStyle name="40 % - zvýraznenie5" xfId="224" builtinId="47" hidden="1"/>
    <cellStyle name="40 % - zvýraznenie5" xfId="242" builtinId="47" hidden="1"/>
    <cellStyle name="40 % - zvýraznenie5" xfId="263" builtinId="47" hidden="1"/>
    <cellStyle name="40 % - zvýraznenie5" xfId="284" builtinId="47" hidden="1"/>
    <cellStyle name="40 % - zvýraznenie5" xfId="305" builtinId="47" hidden="1"/>
    <cellStyle name="40 % - zvýraznenie6" xfId="50" builtinId="51" hidden="1"/>
    <cellStyle name="40 % - zvýraznenie6" xfId="77" builtinId="51" hidden="1"/>
    <cellStyle name="40 % - zvýraznenie6" xfId="101" builtinId="51" hidden="1"/>
    <cellStyle name="40 % - zvýraznenie6" xfId="122" builtinId="51" hidden="1"/>
    <cellStyle name="40 % - zvýraznenie6" xfId="143" builtinId="51" hidden="1"/>
    <cellStyle name="40 % - zvýraznenie6" xfId="164" builtinId="51" hidden="1"/>
    <cellStyle name="40 % - zvýraznenie6" xfId="185" builtinId="51" hidden="1"/>
    <cellStyle name="40 % - zvýraznenie6" xfId="206" builtinId="51" hidden="1"/>
    <cellStyle name="40 % - zvýraznenie6" xfId="227" builtinId="51" hidden="1"/>
    <cellStyle name="40 % - zvýraznenie6" xfId="245" builtinId="51" hidden="1"/>
    <cellStyle name="40 % - zvýraznenie6" xfId="266" builtinId="51" hidden="1"/>
    <cellStyle name="40 % - zvýraznenie6" xfId="287" builtinId="51" hidden="1"/>
    <cellStyle name="40 % - zvýraznenie6" xfId="308" builtinId="51" hidden="1"/>
    <cellStyle name="60 % – Zvýraznění1" xfId="18"/>
    <cellStyle name="60 % – Zvýraznění2" xfId="19"/>
    <cellStyle name="60 % – Zvýraznění3" xfId="20"/>
    <cellStyle name="60 % – Zvýraznění4" xfId="21"/>
    <cellStyle name="60 % – Zvýraznění5" xfId="22"/>
    <cellStyle name="60 % – Zvýraznění6" xfId="23"/>
    <cellStyle name="60 % - zvýraznenie1" xfId="36" builtinId="32" hidden="1"/>
    <cellStyle name="60 % - zvýraznenie1" xfId="63" builtinId="32" hidden="1"/>
    <cellStyle name="60 % - zvýraznenie1" xfId="87" builtinId="32" hidden="1"/>
    <cellStyle name="60 % - zvýraznenie1" xfId="108" builtinId="32" hidden="1"/>
    <cellStyle name="60 % - zvýraznenie1" xfId="129" builtinId="32" hidden="1"/>
    <cellStyle name="60 % - zvýraznenie1" xfId="150" builtinId="32" hidden="1"/>
    <cellStyle name="60 % - zvýraznenie1" xfId="171" builtinId="32" hidden="1"/>
    <cellStyle name="60 % - zvýraznenie1" xfId="192" builtinId="32" hidden="1"/>
    <cellStyle name="60 % - zvýraznenie1" xfId="213" builtinId="32" hidden="1"/>
    <cellStyle name="60 % - zvýraznenie1" xfId="231" builtinId="32" hidden="1"/>
    <cellStyle name="60 % - zvýraznenie1" xfId="252" builtinId="32" hidden="1"/>
    <cellStyle name="60 % - zvýraznenie1" xfId="273" builtinId="32" hidden="1"/>
    <cellStyle name="60 % - zvýraznenie1" xfId="294" builtinId="32" hidden="1"/>
    <cellStyle name="60 % - zvýraznenie2" xfId="39" builtinId="36" hidden="1"/>
    <cellStyle name="60 % - zvýraznenie2" xfId="66" builtinId="36" hidden="1"/>
    <cellStyle name="60 % - zvýraznenie2" xfId="90" builtinId="36" hidden="1"/>
    <cellStyle name="60 % - zvýraznenie2" xfId="111" builtinId="36" hidden="1"/>
    <cellStyle name="60 % - zvýraznenie2" xfId="132" builtinId="36" hidden="1"/>
    <cellStyle name="60 % - zvýraznenie2" xfId="153" builtinId="36" hidden="1"/>
    <cellStyle name="60 % - zvýraznenie2" xfId="174" builtinId="36" hidden="1"/>
    <cellStyle name="60 % - zvýraznenie2" xfId="195" builtinId="36" hidden="1"/>
    <cellStyle name="60 % - zvýraznenie2" xfId="216" builtinId="36" hidden="1"/>
    <cellStyle name="60 % - zvýraznenie2" xfId="234" builtinId="36" hidden="1"/>
    <cellStyle name="60 % - zvýraznenie2" xfId="255" builtinId="36" hidden="1"/>
    <cellStyle name="60 % - zvýraznenie2" xfId="276" builtinId="36" hidden="1"/>
    <cellStyle name="60 % - zvýraznenie2" xfId="297" builtinId="36" hidden="1"/>
    <cellStyle name="60 % - zvýraznenie3" xfId="42" builtinId="40" hidden="1"/>
    <cellStyle name="60 % - zvýraznenie3" xfId="69" builtinId="40" hidden="1"/>
    <cellStyle name="60 % - zvýraznenie3" xfId="93" builtinId="40" hidden="1"/>
    <cellStyle name="60 % - zvýraznenie3" xfId="114" builtinId="40" hidden="1"/>
    <cellStyle name="60 % - zvýraznenie3" xfId="135" builtinId="40" hidden="1"/>
    <cellStyle name="60 % - zvýraznenie3" xfId="156" builtinId="40" hidden="1"/>
    <cellStyle name="60 % - zvýraznenie3" xfId="177" builtinId="40" hidden="1"/>
    <cellStyle name="60 % - zvýraznenie3" xfId="198" builtinId="40" hidden="1"/>
    <cellStyle name="60 % - zvýraznenie3" xfId="219" builtinId="40" hidden="1"/>
    <cellStyle name="60 % - zvýraznenie3" xfId="237" builtinId="40" hidden="1"/>
    <cellStyle name="60 % - zvýraznenie3" xfId="258" builtinId="40" hidden="1"/>
    <cellStyle name="60 % - zvýraznenie3" xfId="279" builtinId="40" hidden="1"/>
    <cellStyle name="60 % - zvýraznenie3" xfId="300" builtinId="40" hidden="1"/>
    <cellStyle name="60 % - zvýraznenie4" xfId="45" builtinId="44" hidden="1"/>
    <cellStyle name="60 % - zvýraznenie4" xfId="72" builtinId="44" hidden="1"/>
    <cellStyle name="60 % - zvýraznenie4" xfId="96" builtinId="44" hidden="1"/>
    <cellStyle name="60 % - zvýraznenie4" xfId="117" builtinId="44" hidden="1"/>
    <cellStyle name="60 % - zvýraznenie4" xfId="138" builtinId="44" hidden="1"/>
    <cellStyle name="60 % - zvýraznenie4" xfId="159" builtinId="44" hidden="1"/>
    <cellStyle name="60 % - zvýraznenie4" xfId="180" builtinId="44" hidden="1"/>
    <cellStyle name="60 % - zvýraznenie4" xfId="201" builtinId="44" hidden="1"/>
    <cellStyle name="60 % - zvýraznenie4" xfId="222" builtinId="44" hidden="1"/>
    <cellStyle name="60 % - zvýraznenie4" xfId="240" builtinId="44" hidden="1"/>
    <cellStyle name="60 % - zvýraznenie4" xfId="261" builtinId="44" hidden="1"/>
    <cellStyle name="60 % - zvýraznenie4" xfId="282" builtinId="44" hidden="1"/>
    <cellStyle name="60 % - zvýraznenie4" xfId="303" builtinId="44" hidden="1"/>
    <cellStyle name="60 % - zvýraznenie5" xfId="48" builtinId="48" hidden="1"/>
    <cellStyle name="60 % - zvýraznenie5" xfId="75" builtinId="48" hidden="1"/>
    <cellStyle name="60 % - zvýraznenie5" xfId="99" builtinId="48" hidden="1"/>
    <cellStyle name="60 % - zvýraznenie5" xfId="120" builtinId="48" hidden="1"/>
    <cellStyle name="60 % - zvýraznenie5" xfId="141" builtinId="48" hidden="1"/>
    <cellStyle name="60 % - zvýraznenie5" xfId="162" builtinId="48" hidden="1"/>
    <cellStyle name="60 % - zvýraznenie5" xfId="183" builtinId="48" hidden="1"/>
    <cellStyle name="60 % - zvýraznenie5" xfId="204" builtinId="48" hidden="1"/>
    <cellStyle name="60 % - zvýraznenie5" xfId="225" builtinId="48" hidden="1"/>
    <cellStyle name="60 % - zvýraznenie5" xfId="243" builtinId="48" hidden="1"/>
    <cellStyle name="60 % - zvýraznenie5" xfId="264" builtinId="48" hidden="1"/>
    <cellStyle name="60 % - zvýraznenie5" xfId="285" builtinId="48" hidden="1"/>
    <cellStyle name="60 % - zvýraznenie5" xfId="306" builtinId="48" hidden="1"/>
    <cellStyle name="60 % - zvýraznenie6" xfId="51" builtinId="52" hidden="1"/>
    <cellStyle name="60 % - zvýraznenie6" xfId="78" builtinId="52" hidden="1"/>
    <cellStyle name="60 % - zvýraznenie6" xfId="102" builtinId="52" hidden="1"/>
    <cellStyle name="60 % - zvýraznenie6" xfId="123" builtinId="52" hidden="1"/>
    <cellStyle name="60 % - zvýraznenie6" xfId="144" builtinId="52" hidden="1"/>
    <cellStyle name="60 % - zvýraznenie6" xfId="165" builtinId="52" hidden="1"/>
    <cellStyle name="60 % - zvýraznenie6" xfId="186" builtinId="52" hidden="1"/>
    <cellStyle name="60 % - zvýraznenie6" xfId="207" builtinId="52" hidden="1"/>
    <cellStyle name="60 % - zvýraznenie6" xfId="228" builtinId="52" hidden="1"/>
    <cellStyle name="60 % - zvýraznenie6" xfId="246" builtinId="52" hidden="1"/>
    <cellStyle name="60 % - zvýraznenie6" xfId="267" builtinId="52" hidden="1"/>
    <cellStyle name="60 % - zvýraznenie6" xfId="288" builtinId="52" hidden="1"/>
    <cellStyle name="60 % - zvýraznenie6" xfId="309" builtinId="52" hidden="1"/>
    <cellStyle name="Celkem" xfId="24"/>
    <cellStyle name="data" xfId="25"/>
    <cellStyle name="data 2" xfId="80"/>
    <cellStyle name="data 3" xfId="53"/>
    <cellStyle name="Název" xfId="26"/>
    <cellStyle name="Normálna 2" xfId="79"/>
    <cellStyle name="Normálna 3" xfId="52"/>
    <cellStyle name="Normálne" xfId="0" builtinId="0"/>
    <cellStyle name="normálne_KLs" xfId="27"/>
    <cellStyle name="Spolu" xfId="33" builtinId="25" hidden="1"/>
    <cellStyle name="Spolu" xfId="60" builtinId="25" hidden="1"/>
    <cellStyle name="Spolu" xfId="84" builtinId="25" hidden="1"/>
    <cellStyle name="Spolu" xfId="105" builtinId="25" hidden="1"/>
    <cellStyle name="Spolu" xfId="126" builtinId="25" hidden="1"/>
    <cellStyle name="Spolu" xfId="147" builtinId="25" hidden="1"/>
    <cellStyle name="Spolu" xfId="168" builtinId="25" hidden="1"/>
    <cellStyle name="Spolu" xfId="189" builtinId="25" hidden="1"/>
    <cellStyle name="Spolu" xfId="210" builtinId="25" hidden="1"/>
    <cellStyle name="Spolu" xfId="56" builtinId="25" hidden="1"/>
    <cellStyle name="Spolu" xfId="249" builtinId="25" hidden="1"/>
    <cellStyle name="Spolu" xfId="270" builtinId="25" hidden="1"/>
    <cellStyle name="Spolu" xfId="291" builtinId="25" hidden="1"/>
    <cellStyle name="TEXT" xfId="28"/>
    <cellStyle name="Text upozornění" xfId="29"/>
    <cellStyle name="Text upozornění 2" xfId="81"/>
    <cellStyle name="Text upozornění 3" xfId="57"/>
    <cellStyle name="Text upozornenia" xfId="32" builtinId="11" hidden="1"/>
    <cellStyle name="Text upozornenia" xfId="59" builtinId="11" hidden="1"/>
    <cellStyle name="Text upozornenia" xfId="83" builtinId="11" hidden="1"/>
    <cellStyle name="Text upozornenia" xfId="104" builtinId="11" hidden="1"/>
    <cellStyle name="Text upozornenia" xfId="125" builtinId="11" hidden="1"/>
    <cellStyle name="Text upozornenia" xfId="146" builtinId="11" hidden="1"/>
    <cellStyle name="Text upozornenia" xfId="167" builtinId="11" hidden="1"/>
    <cellStyle name="Text upozornenia" xfId="188" builtinId="11" hidden="1"/>
    <cellStyle name="Text upozornenia" xfId="209" builtinId="11" hidden="1"/>
    <cellStyle name="Text upozornenia" xfId="55" builtinId="11" hidden="1"/>
    <cellStyle name="Text upozornenia" xfId="248" builtinId="11" hidden="1"/>
    <cellStyle name="Text upozornenia" xfId="269" builtinId="11" hidden="1"/>
    <cellStyle name="Text upozornenia" xfId="290" builtinId="11" hidden="1"/>
    <cellStyle name="TEXT1" xfId="30"/>
    <cellStyle name="Titul" xfId="31" builtinId="15" hidden="1"/>
    <cellStyle name="Titul" xfId="58" builtinId="15" hidden="1"/>
    <cellStyle name="Titul" xfId="82" builtinId="15" hidden="1"/>
    <cellStyle name="Titul" xfId="103" builtinId="15" hidden="1"/>
    <cellStyle name="Titul" xfId="124" builtinId="15" hidden="1"/>
    <cellStyle name="Titul" xfId="145" builtinId="15" hidden="1"/>
    <cellStyle name="Titul" xfId="166" builtinId="15" hidden="1"/>
    <cellStyle name="Titul" xfId="187" builtinId="15" hidden="1"/>
    <cellStyle name="Titul" xfId="208" builtinId="15" hidden="1"/>
    <cellStyle name="Titul" xfId="54" builtinId="15" hidden="1"/>
    <cellStyle name="Titul" xfId="247" builtinId="15" hidden="1"/>
    <cellStyle name="Titul" xfId="268" builtinId="15" hidden="1"/>
    <cellStyle name="Titul" xfId="289" builtinId="15" hidde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29"/>
  <sheetViews>
    <sheetView showGridLines="0" showZeros="0" workbookViewId="0">
      <selection activeCell="K4" sqref="K4"/>
    </sheetView>
  </sheetViews>
  <sheetFormatPr defaultRowHeight="12.75"/>
  <cols>
    <col min="1" max="1" width="0.7109375" style="75" customWidth="1"/>
    <col min="2" max="2" width="3.7109375" style="75" customWidth="1"/>
    <col min="3" max="3" width="6.85546875" style="75" customWidth="1"/>
    <col min="4" max="6" width="14" style="75" customWidth="1"/>
    <col min="7" max="7" width="3.85546875" style="75" customWidth="1"/>
    <col min="8" max="8" width="22.7109375" style="75" customWidth="1"/>
    <col min="9" max="9" width="14" style="75" customWidth="1"/>
    <col min="10" max="10" width="4.28515625" style="75" customWidth="1"/>
    <col min="11" max="11" width="19.7109375" style="75" customWidth="1"/>
    <col min="12" max="12" width="9.7109375" style="75" customWidth="1"/>
    <col min="13" max="13" width="14" style="75" customWidth="1"/>
    <col min="14" max="14" width="0.7109375" style="75" customWidth="1"/>
    <col min="15" max="15" width="1.42578125" style="75" customWidth="1"/>
    <col min="16" max="23" width="9.140625" style="75"/>
    <col min="24" max="25" width="5.7109375" style="75" customWidth="1"/>
    <col min="26" max="26" width="6.5703125" style="75" customWidth="1"/>
    <col min="27" max="27" width="21.42578125" style="75" customWidth="1"/>
    <col min="28" max="28" width="4.28515625" style="75" customWidth="1"/>
    <col min="29" max="29" width="8.28515625" style="75" customWidth="1"/>
    <col min="30" max="30" width="8.7109375" style="75" customWidth="1"/>
    <col min="31" max="16384" width="9.140625" style="75"/>
  </cols>
  <sheetData>
    <row r="1" spans="2:30" ht="28.5" customHeight="1" thickBot="1">
      <c r="B1" s="136" t="s">
        <v>248</v>
      </c>
      <c r="C1" s="76"/>
      <c r="D1" s="76"/>
      <c r="E1" s="76"/>
      <c r="F1" s="76"/>
      <c r="G1" s="76"/>
      <c r="H1" s="24" t="str">
        <f>CONCATENATE(AA2," ",AB2," ",AC2," ",AD2)</f>
        <v xml:space="preserve">Krycí list rozpočtu v EUR  </v>
      </c>
      <c r="I1" s="76"/>
      <c r="J1" s="76"/>
      <c r="K1" s="76"/>
      <c r="L1" s="76"/>
      <c r="M1" s="76"/>
      <c r="Z1" s="75" t="s">
        <v>3</v>
      </c>
      <c r="AA1" s="75" t="s">
        <v>4</v>
      </c>
      <c r="AB1" s="75" t="s">
        <v>5</v>
      </c>
      <c r="AC1" s="75" t="s">
        <v>6</v>
      </c>
      <c r="AD1" s="75" t="s">
        <v>7</v>
      </c>
    </row>
    <row r="2" spans="2:30" ht="18" customHeight="1" thickTop="1">
      <c r="B2" s="25" t="s">
        <v>109</v>
      </c>
      <c r="C2" s="26"/>
      <c r="D2" s="26"/>
      <c r="E2" s="26"/>
      <c r="F2" s="26"/>
      <c r="G2" s="27" t="s">
        <v>8</v>
      </c>
      <c r="H2" s="26" t="s">
        <v>110</v>
      </c>
      <c r="I2" s="26"/>
      <c r="J2" s="27" t="s">
        <v>9</v>
      </c>
      <c r="K2" s="26"/>
      <c r="L2" s="26"/>
      <c r="M2" s="28"/>
      <c r="Z2" s="75" t="s">
        <v>10</v>
      </c>
      <c r="AA2" s="100" t="s">
        <v>11</v>
      </c>
      <c r="AB2" s="100" t="s">
        <v>12</v>
      </c>
      <c r="AC2" s="100"/>
      <c r="AD2" s="101"/>
    </row>
    <row r="3" spans="2:30" ht="18" customHeight="1">
      <c r="B3" s="29" t="s">
        <v>111</v>
      </c>
      <c r="C3" s="30"/>
      <c r="D3" s="30"/>
      <c r="E3" s="30"/>
      <c r="F3" s="30"/>
      <c r="G3" s="31" t="s">
        <v>112</v>
      </c>
      <c r="H3" s="30"/>
      <c r="I3" s="30"/>
      <c r="J3" s="31" t="s">
        <v>13</v>
      </c>
      <c r="K3" s="30" t="s">
        <v>113</v>
      </c>
      <c r="L3" s="30"/>
      <c r="M3" s="32"/>
      <c r="Z3" s="75" t="s">
        <v>14</v>
      </c>
      <c r="AA3" s="100" t="s">
        <v>15</v>
      </c>
      <c r="AB3" s="100" t="s">
        <v>12</v>
      </c>
      <c r="AC3" s="100" t="s">
        <v>16</v>
      </c>
      <c r="AD3" s="101" t="s">
        <v>17</v>
      </c>
    </row>
    <row r="4" spans="2:30" ht="18" customHeight="1" thickBot="1">
      <c r="B4" s="33" t="s">
        <v>250</v>
      </c>
      <c r="C4" s="34"/>
      <c r="D4" s="34"/>
      <c r="E4" s="34"/>
      <c r="F4" s="34"/>
      <c r="G4" s="35"/>
      <c r="H4" s="34"/>
      <c r="I4" s="34"/>
      <c r="J4" s="35" t="s">
        <v>18</v>
      </c>
      <c r="K4" s="137">
        <v>43252</v>
      </c>
      <c r="L4" s="34" t="s">
        <v>19</v>
      </c>
      <c r="M4" s="36"/>
      <c r="Z4" s="75" t="s">
        <v>20</v>
      </c>
      <c r="AA4" s="100" t="s">
        <v>21</v>
      </c>
      <c r="AB4" s="100" t="s">
        <v>12</v>
      </c>
      <c r="AC4" s="100"/>
      <c r="AD4" s="101"/>
    </row>
    <row r="5" spans="2:30" ht="18" customHeight="1" thickTop="1">
      <c r="B5" s="25" t="s">
        <v>22</v>
      </c>
      <c r="C5" s="26"/>
      <c r="D5" s="26" t="s">
        <v>114</v>
      </c>
      <c r="E5" s="26"/>
      <c r="F5" s="26"/>
      <c r="G5" s="82" t="s">
        <v>115</v>
      </c>
      <c r="H5" s="26"/>
      <c r="I5" s="26"/>
      <c r="J5" s="26" t="s">
        <v>23</v>
      </c>
      <c r="K5" s="26"/>
      <c r="L5" s="26" t="s">
        <v>24</v>
      </c>
      <c r="M5" s="28"/>
      <c r="Z5" s="75" t="s">
        <v>25</v>
      </c>
      <c r="AA5" s="100" t="s">
        <v>15</v>
      </c>
      <c r="AB5" s="100" t="s">
        <v>12</v>
      </c>
      <c r="AC5" s="100" t="s">
        <v>16</v>
      </c>
      <c r="AD5" s="101" t="s">
        <v>17</v>
      </c>
    </row>
    <row r="6" spans="2:30" ht="18" customHeight="1">
      <c r="B6" s="29" t="s">
        <v>26</v>
      </c>
      <c r="C6" s="30"/>
      <c r="D6" s="30"/>
      <c r="E6" s="30"/>
      <c r="F6" s="30"/>
      <c r="G6" s="83" t="s">
        <v>115</v>
      </c>
      <c r="H6" s="30"/>
      <c r="I6" s="30"/>
      <c r="J6" s="30" t="s">
        <v>23</v>
      </c>
      <c r="K6" s="30"/>
      <c r="L6" s="30" t="s">
        <v>24</v>
      </c>
      <c r="M6" s="32"/>
    </row>
    <row r="7" spans="2:30" ht="18" customHeight="1" thickBot="1">
      <c r="B7" s="33" t="s">
        <v>27</v>
      </c>
      <c r="C7" s="34"/>
      <c r="D7" s="34"/>
      <c r="E7" s="34"/>
      <c r="F7" s="34"/>
      <c r="G7" s="84" t="s">
        <v>115</v>
      </c>
      <c r="H7" s="34"/>
      <c r="I7" s="34"/>
      <c r="J7" s="34" t="s">
        <v>23</v>
      </c>
      <c r="K7" s="34"/>
      <c r="L7" s="34" t="s">
        <v>24</v>
      </c>
      <c r="M7" s="36"/>
    </row>
    <row r="8" spans="2:30" ht="18" customHeight="1" thickTop="1">
      <c r="B8" s="85"/>
      <c r="C8" s="89"/>
      <c r="D8" s="90"/>
      <c r="E8" s="92"/>
      <c r="F8" s="104">
        <f>IF(B8&lt;&gt;0,ROUND($M$26/B8,0),0)</f>
        <v>0</v>
      </c>
      <c r="G8" s="82"/>
      <c r="H8" s="89"/>
      <c r="I8" s="104">
        <f>IF(G8&lt;&gt;0,ROUND($M$26/G8,0),0)</f>
        <v>0</v>
      </c>
      <c r="J8" s="27"/>
      <c r="K8" s="89"/>
      <c r="L8" s="92"/>
      <c r="M8" s="106">
        <f>IF(J8&lt;&gt;0,ROUND($M$26/J8,0),0)</f>
        <v>0</v>
      </c>
    </row>
    <row r="9" spans="2:30" ht="18" customHeight="1" thickBot="1">
      <c r="B9" s="86"/>
      <c r="C9" s="87"/>
      <c r="D9" s="91"/>
      <c r="E9" s="93"/>
      <c r="F9" s="105">
        <f>IF(B9&lt;&gt;0,ROUND($M$26/B9,0),0)</f>
        <v>0</v>
      </c>
      <c r="G9" s="88"/>
      <c r="H9" s="87"/>
      <c r="I9" s="105">
        <f>IF(G9&lt;&gt;0,ROUND($M$26/G9,0),0)</f>
        <v>0</v>
      </c>
      <c r="J9" s="88"/>
      <c r="K9" s="87"/>
      <c r="L9" s="93"/>
      <c r="M9" s="107">
        <f>IF(J9&lt;&gt;0,ROUND($M$26/J9,0),0)</f>
        <v>0</v>
      </c>
    </row>
    <row r="10" spans="2:30" ht="18" customHeight="1" thickTop="1">
      <c r="B10" s="77" t="s">
        <v>28</v>
      </c>
      <c r="C10" s="38" t="s">
        <v>29</v>
      </c>
      <c r="D10" s="39" t="s">
        <v>30</v>
      </c>
      <c r="E10" s="39" t="s">
        <v>31</v>
      </c>
      <c r="F10" s="40" t="s">
        <v>32</v>
      </c>
      <c r="G10" s="77" t="s">
        <v>33</v>
      </c>
      <c r="H10" s="41" t="s">
        <v>34</v>
      </c>
      <c r="I10" s="42"/>
      <c r="J10" s="77" t="s">
        <v>35</v>
      </c>
      <c r="K10" s="41" t="s">
        <v>36</v>
      </c>
      <c r="L10" s="43"/>
      <c r="M10" s="42"/>
    </row>
    <row r="11" spans="2:30" ht="18" customHeight="1">
      <c r="B11" s="44">
        <v>1</v>
      </c>
      <c r="C11" s="45" t="s">
        <v>37</v>
      </c>
      <c r="D11" s="119">
        <f>Prehlad!H35</f>
        <v>0</v>
      </c>
      <c r="E11" s="119">
        <f>Prehlad!I35</f>
        <v>0</v>
      </c>
      <c r="F11" s="120">
        <f>D11+E11</f>
        <v>0</v>
      </c>
      <c r="G11" s="44">
        <v>6</v>
      </c>
      <c r="H11" s="45" t="s">
        <v>116</v>
      </c>
      <c r="I11" s="120">
        <v>0</v>
      </c>
      <c r="J11" s="44">
        <v>11</v>
      </c>
      <c r="K11" s="46" t="s">
        <v>119</v>
      </c>
      <c r="L11" s="47">
        <v>0</v>
      </c>
      <c r="M11" s="120">
        <v>0</v>
      </c>
    </row>
    <row r="12" spans="2:30" ht="18" customHeight="1">
      <c r="B12" s="48">
        <v>2</v>
      </c>
      <c r="C12" s="49" t="s">
        <v>38</v>
      </c>
      <c r="D12" s="121">
        <f>Prehlad!H66</f>
        <v>0</v>
      </c>
      <c r="E12" s="121">
        <f>Prehlad!I66</f>
        <v>0</v>
      </c>
      <c r="F12" s="120">
        <f>D12+E12</f>
        <v>0</v>
      </c>
      <c r="G12" s="48">
        <v>7</v>
      </c>
      <c r="H12" s="49" t="s">
        <v>117</v>
      </c>
      <c r="I12" s="122">
        <v>0</v>
      </c>
      <c r="J12" s="48">
        <v>12</v>
      </c>
      <c r="K12" s="50" t="s">
        <v>120</v>
      </c>
      <c r="L12" s="51">
        <v>0</v>
      </c>
      <c r="M12" s="122">
        <v>0</v>
      </c>
    </row>
    <row r="13" spans="2:30" ht="18" customHeight="1">
      <c r="B13" s="48">
        <v>3</v>
      </c>
      <c r="C13" s="49" t="s">
        <v>39</v>
      </c>
      <c r="D13" s="121"/>
      <c r="E13" s="121"/>
      <c r="F13" s="120">
        <f>D13+E13</f>
        <v>0</v>
      </c>
      <c r="G13" s="48">
        <v>8</v>
      </c>
      <c r="H13" s="49" t="s">
        <v>118</v>
      </c>
      <c r="I13" s="122">
        <v>0</v>
      </c>
      <c r="J13" s="48">
        <v>13</v>
      </c>
      <c r="K13" s="50" t="s">
        <v>121</v>
      </c>
      <c r="L13" s="51">
        <v>0</v>
      </c>
      <c r="M13" s="122">
        <v>0</v>
      </c>
    </row>
    <row r="14" spans="2:30" ht="18" customHeight="1" thickBot="1">
      <c r="B14" s="48">
        <v>4</v>
      </c>
      <c r="C14" s="49" t="s">
        <v>40</v>
      </c>
      <c r="D14" s="121"/>
      <c r="E14" s="121"/>
      <c r="F14" s="123">
        <f>D14+E14</f>
        <v>0</v>
      </c>
      <c r="G14" s="48">
        <v>9</v>
      </c>
      <c r="H14" s="49" t="s">
        <v>1</v>
      </c>
      <c r="I14" s="122">
        <v>0</v>
      </c>
      <c r="J14" s="48">
        <v>14</v>
      </c>
      <c r="K14" s="50" t="s">
        <v>1</v>
      </c>
      <c r="L14" s="51">
        <v>0</v>
      </c>
      <c r="M14" s="122">
        <v>0</v>
      </c>
    </row>
    <row r="15" spans="2:30" ht="18" customHeight="1" thickBot="1">
      <c r="B15" s="52">
        <v>5</v>
      </c>
      <c r="C15" s="53" t="s">
        <v>41</v>
      </c>
      <c r="D15" s="124">
        <f>SUM(D11:D14)</f>
        <v>0</v>
      </c>
      <c r="E15" s="125">
        <f>SUM(E11:E14)</f>
        <v>0</v>
      </c>
      <c r="F15" s="126">
        <f>SUM(F11:F14)</f>
        <v>0</v>
      </c>
      <c r="G15" s="54">
        <v>10</v>
      </c>
      <c r="H15" s="55" t="s">
        <v>42</v>
      </c>
      <c r="I15" s="126">
        <f>SUM(I11:I14)</f>
        <v>0</v>
      </c>
      <c r="J15" s="52">
        <v>15</v>
      </c>
      <c r="K15" s="56"/>
      <c r="L15" s="57" t="s">
        <v>43</v>
      </c>
      <c r="M15" s="126">
        <f>SUM(M11:M14)</f>
        <v>0</v>
      </c>
    </row>
    <row r="16" spans="2:30" ht="18" customHeight="1" thickTop="1">
      <c r="B16" s="58" t="s">
        <v>44</v>
      </c>
      <c r="C16" s="59"/>
      <c r="D16" s="59"/>
      <c r="E16" s="59"/>
      <c r="F16" s="60"/>
      <c r="G16" s="58" t="s">
        <v>45</v>
      </c>
      <c r="H16" s="59"/>
      <c r="I16" s="61"/>
      <c r="J16" s="77" t="s">
        <v>46</v>
      </c>
      <c r="K16" s="41" t="s">
        <v>47</v>
      </c>
      <c r="L16" s="43"/>
      <c r="M16" s="78"/>
    </row>
    <row r="17" spans="2:13" ht="18" customHeight="1">
      <c r="B17" s="62"/>
      <c r="C17" s="63" t="s">
        <v>48</v>
      </c>
      <c r="D17" s="63"/>
      <c r="E17" s="63" t="s">
        <v>49</v>
      </c>
      <c r="F17" s="64"/>
      <c r="G17" s="62"/>
      <c r="H17" s="65"/>
      <c r="I17" s="66"/>
      <c r="J17" s="48">
        <v>16</v>
      </c>
      <c r="K17" s="50" t="s">
        <v>50</v>
      </c>
      <c r="L17" s="67"/>
      <c r="M17" s="122">
        <v>0</v>
      </c>
    </row>
    <row r="18" spans="2:13" ht="18" customHeight="1">
      <c r="B18" s="68"/>
      <c r="C18" s="65" t="s">
        <v>51</v>
      </c>
      <c r="D18" s="65"/>
      <c r="E18" s="65"/>
      <c r="F18" s="69"/>
      <c r="G18" s="68"/>
      <c r="H18" s="65" t="s">
        <v>48</v>
      </c>
      <c r="I18" s="66"/>
      <c r="J18" s="48">
        <v>17</v>
      </c>
      <c r="K18" s="50" t="s">
        <v>122</v>
      </c>
      <c r="L18" s="67"/>
      <c r="M18" s="122">
        <v>0</v>
      </c>
    </row>
    <row r="19" spans="2:13" ht="18" customHeight="1">
      <c r="B19" s="68"/>
      <c r="C19" s="65"/>
      <c r="D19" s="65"/>
      <c r="E19" s="65"/>
      <c r="F19" s="69"/>
      <c r="G19" s="68"/>
      <c r="H19" s="70"/>
      <c r="I19" s="66"/>
      <c r="J19" s="48">
        <v>18</v>
      </c>
      <c r="K19" s="50" t="s">
        <v>123</v>
      </c>
      <c r="L19" s="67"/>
      <c r="M19" s="122">
        <v>0</v>
      </c>
    </row>
    <row r="20" spans="2:13" ht="18" customHeight="1" thickBot="1">
      <c r="B20" s="68"/>
      <c r="C20" s="65"/>
      <c r="D20" s="65"/>
      <c r="E20" s="65"/>
      <c r="F20" s="69"/>
      <c r="G20" s="68"/>
      <c r="H20" s="63" t="s">
        <v>49</v>
      </c>
      <c r="I20" s="66"/>
      <c r="J20" s="48">
        <v>19</v>
      </c>
      <c r="K20" s="50" t="s">
        <v>1</v>
      </c>
      <c r="L20" s="67"/>
      <c r="M20" s="122">
        <v>0</v>
      </c>
    </row>
    <row r="21" spans="2:13" ht="18" customHeight="1" thickBot="1">
      <c r="B21" s="62"/>
      <c r="C21" s="65"/>
      <c r="D21" s="65"/>
      <c r="E21" s="65"/>
      <c r="F21" s="65"/>
      <c r="G21" s="62"/>
      <c r="H21" s="65" t="s">
        <v>51</v>
      </c>
      <c r="I21" s="66"/>
      <c r="J21" s="52">
        <v>20</v>
      </c>
      <c r="K21" s="56"/>
      <c r="L21" s="57" t="s">
        <v>52</v>
      </c>
      <c r="M21" s="126">
        <f>SUM(M17:M20)</f>
        <v>0</v>
      </c>
    </row>
    <row r="22" spans="2:13" ht="18" customHeight="1" thickTop="1">
      <c r="B22" s="58" t="s">
        <v>53</v>
      </c>
      <c r="C22" s="59"/>
      <c r="D22" s="59"/>
      <c r="E22" s="59"/>
      <c r="F22" s="60"/>
      <c r="G22" s="62"/>
      <c r="H22" s="65"/>
      <c r="I22" s="66"/>
      <c r="J22" s="77" t="s">
        <v>54</v>
      </c>
      <c r="K22" s="41" t="s">
        <v>55</v>
      </c>
      <c r="L22" s="43"/>
      <c r="M22" s="78"/>
    </row>
    <row r="23" spans="2:13" ht="18" customHeight="1">
      <c r="B23" s="62"/>
      <c r="C23" s="63" t="s">
        <v>48</v>
      </c>
      <c r="D23" s="63"/>
      <c r="E23" s="63" t="s">
        <v>49</v>
      </c>
      <c r="F23" s="64"/>
      <c r="G23" s="62"/>
      <c r="H23" s="65"/>
      <c r="I23" s="66"/>
      <c r="J23" s="44">
        <v>21</v>
      </c>
      <c r="K23" s="46"/>
      <c r="L23" s="71" t="s">
        <v>56</v>
      </c>
      <c r="M23" s="120">
        <f>ROUND(F15,2)+I15+M15+M21</f>
        <v>0</v>
      </c>
    </row>
    <row r="24" spans="2:13" ht="18" customHeight="1">
      <c r="B24" s="68"/>
      <c r="C24" s="65" t="s">
        <v>51</v>
      </c>
      <c r="D24" s="65"/>
      <c r="E24" s="65"/>
      <c r="F24" s="69"/>
      <c r="G24" s="62"/>
      <c r="H24" s="65"/>
      <c r="I24" s="66"/>
      <c r="J24" s="48">
        <v>22</v>
      </c>
      <c r="K24" s="50" t="s">
        <v>124</v>
      </c>
      <c r="L24" s="127">
        <f>M23-L25</f>
        <v>0</v>
      </c>
      <c r="M24" s="122">
        <f>ROUND((L24*20)/100,2)</f>
        <v>0</v>
      </c>
    </row>
    <row r="25" spans="2:13" ht="18" customHeight="1" thickBot="1">
      <c r="B25" s="68"/>
      <c r="C25" s="65"/>
      <c r="D25" s="65"/>
      <c r="E25" s="65"/>
      <c r="F25" s="69"/>
      <c r="G25" s="62"/>
      <c r="H25" s="65"/>
      <c r="I25" s="66"/>
      <c r="J25" s="48">
        <v>23</v>
      </c>
      <c r="K25" s="50" t="s">
        <v>125</v>
      </c>
      <c r="L25" s="127">
        <f>SUMIF(Prehlad!O11:O9998,0,Prehlad!J11:J9998)</f>
        <v>0</v>
      </c>
      <c r="M25" s="122">
        <f>ROUND((L25*0)/100,1)</f>
        <v>0</v>
      </c>
    </row>
    <row r="26" spans="2:13" ht="18" customHeight="1" thickBot="1">
      <c r="B26" s="68"/>
      <c r="C26" s="65"/>
      <c r="D26" s="65"/>
      <c r="E26" s="65"/>
      <c r="F26" s="69"/>
      <c r="G26" s="62"/>
      <c r="H26" s="65"/>
      <c r="I26" s="66"/>
      <c r="J26" s="52">
        <v>24</v>
      </c>
      <c r="K26" s="56"/>
      <c r="L26" s="57" t="s">
        <v>57</v>
      </c>
      <c r="M26" s="126">
        <f>M23+M24+M25</f>
        <v>0</v>
      </c>
    </row>
    <row r="27" spans="2:13" ht="17.100000000000001" customHeight="1" thickTop="1" thickBot="1">
      <c r="B27" s="72"/>
      <c r="C27" s="73"/>
      <c r="D27" s="73"/>
      <c r="E27" s="73"/>
      <c r="F27" s="73"/>
      <c r="G27" s="72"/>
      <c r="H27" s="73"/>
      <c r="I27" s="74"/>
      <c r="J27" s="79" t="s">
        <v>58</v>
      </c>
      <c r="K27" s="80" t="s">
        <v>126</v>
      </c>
      <c r="L27" s="37"/>
      <c r="M27" s="81">
        <v>0</v>
      </c>
    </row>
    <row r="28" spans="2:13" ht="14.25" customHeight="1" thickTop="1"/>
    <row r="29" spans="2:13" ht="2.25" customHeight="1"/>
  </sheetData>
  <printOptions horizontalCentered="1" verticalCentered="1"/>
  <pageMargins left="0.25" right="0.39" top="0.35433070866141736" bottom="0.43307086614173229" header="0.31496062992125984" footer="0.35433070866141736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showGridLines="0" workbookViewId="0">
      <pane ySplit="10" topLeftCell="A11" activePane="bottomLeft" state="frozen"/>
      <selection pane="bottomLeft" activeCell="E3" sqref="E3"/>
    </sheetView>
  </sheetViews>
  <sheetFormatPr defaultRowHeight="12.75"/>
  <cols>
    <col min="1" max="1" width="45.85546875" style="1" customWidth="1"/>
    <col min="2" max="2" width="14.28515625" style="6" customWidth="1"/>
    <col min="3" max="3" width="13.5703125" style="6" customWidth="1"/>
    <col min="4" max="4" width="11.5703125" style="6" customWidth="1"/>
    <col min="5" max="5" width="12.140625" style="7" customWidth="1"/>
    <col min="6" max="6" width="10.140625" style="5" customWidth="1"/>
    <col min="7" max="7" width="9.140625" style="5"/>
    <col min="8" max="23" width="9.140625" style="1"/>
    <col min="24" max="25" width="5.7109375" style="1" customWidth="1"/>
    <col min="26" max="26" width="6.5703125" style="1" customWidth="1"/>
    <col min="27" max="27" width="24.28515625" style="1" customWidth="1"/>
    <col min="28" max="28" width="4.28515625" style="1" customWidth="1"/>
    <col min="29" max="29" width="8.28515625" style="1" customWidth="1"/>
    <col min="30" max="30" width="8.7109375" style="1" customWidth="1"/>
    <col min="31" max="16384" width="9.140625" style="1"/>
  </cols>
  <sheetData>
    <row r="1" spans="1:30">
      <c r="A1" s="23" t="s">
        <v>104</v>
      </c>
      <c r="C1" s="1"/>
      <c r="E1" s="23" t="s">
        <v>105</v>
      </c>
      <c r="F1" s="1"/>
      <c r="G1" s="1"/>
      <c r="Z1" s="75" t="s">
        <v>3</v>
      </c>
      <c r="AA1" s="75" t="s">
        <v>4</v>
      </c>
      <c r="AB1" s="75" t="s">
        <v>5</v>
      </c>
      <c r="AC1" s="75" t="s">
        <v>6</v>
      </c>
      <c r="AD1" s="75" t="s">
        <v>7</v>
      </c>
    </row>
    <row r="2" spans="1:30">
      <c r="A2" s="23" t="s">
        <v>59</v>
      </c>
      <c r="C2" s="1"/>
      <c r="E2" s="23" t="s">
        <v>106</v>
      </c>
      <c r="F2" s="1"/>
      <c r="G2" s="1"/>
      <c r="Z2" s="75" t="s">
        <v>10</v>
      </c>
      <c r="AA2" s="100" t="s">
        <v>60</v>
      </c>
      <c r="AB2" s="100" t="s">
        <v>12</v>
      </c>
      <c r="AC2" s="100"/>
      <c r="AD2" s="101"/>
    </row>
    <row r="3" spans="1:30">
      <c r="A3" s="23" t="s">
        <v>61</v>
      </c>
      <c r="C3" s="1"/>
      <c r="E3" s="23" t="s">
        <v>251</v>
      </c>
      <c r="F3" s="1"/>
      <c r="G3" s="1"/>
      <c r="Z3" s="75" t="s">
        <v>14</v>
      </c>
      <c r="AA3" s="100" t="s">
        <v>62</v>
      </c>
      <c r="AB3" s="100" t="s">
        <v>12</v>
      </c>
      <c r="AC3" s="100" t="s">
        <v>16</v>
      </c>
      <c r="AD3" s="101" t="s">
        <v>17</v>
      </c>
    </row>
    <row r="4" spans="1:30">
      <c r="B4" s="1"/>
      <c r="C4" s="1"/>
      <c r="D4" s="1"/>
      <c r="E4" s="1"/>
      <c r="F4" s="1"/>
      <c r="G4" s="1"/>
      <c r="Z4" s="75" t="s">
        <v>20</v>
      </c>
      <c r="AA4" s="100" t="s">
        <v>63</v>
      </c>
      <c r="AB4" s="100" t="s">
        <v>12</v>
      </c>
      <c r="AC4" s="100"/>
      <c r="AD4" s="101"/>
    </row>
    <row r="5" spans="1:30">
      <c r="A5" s="23" t="s">
        <v>107</v>
      </c>
      <c r="B5" s="1"/>
      <c r="C5" s="1"/>
      <c r="D5" s="1"/>
      <c r="E5" s="1"/>
      <c r="F5" s="1"/>
      <c r="G5" s="1"/>
      <c r="Z5" s="75" t="s">
        <v>25</v>
      </c>
      <c r="AA5" s="100" t="s">
        <v>62</v>
      </c>
      <c r="AB5" s="100" t="s">
        <v>12</v>
      </c>
      <c r="AC5" s="100" t="s">
        <v>16</v>
      </c>
      <c r="AD5" s="101" t="s">
        <v>17</v>
      </c>
    </row>
    <row r="6" spans="1:30">
      <c r="A6" s="23" t="s">
        <v>108</v>
      </c>
      <c r="B6" s="1"/>
      <c r="C6" s="1"/>
      <c r="D6" s="1"/>
      <c r="E6" s="1"/>
      <c r="F6" s="1"/>
      <c r="G6" s="1"/>
    </row>
    <row r="7" spans="1:30">
      <c r="A7" s="23" t="s">
        <v>249</v>
      </c>
      <c r="B7" s="1"/>
      <c r="C7" s="1"/>
      <c r="D7" s="1"/>
      <c r="E7" s="1"/>
      <c r="F7" s="1"/>
      <c r="G7" s="1"/>
    </row>
    <row r="8" spans="1:30" ht="14.25" thickBot="1">
      <c r="A8" s="135" t="s">
        <v>248</v>
      </c>
      <c r="B8" s="4" t="str">
        <f>CONCATENATE(AA2," ",AB2," ",AC2," ",AD2)</f>
        <v xml:space="preserve">Rekapitulácia rozpočtu v EUR  </v>
      </c>
      <c r="G8" s="1"/>
    </row>
    <row r="9" spans="1:30" ht="13.5" thickTop="1">
      <c r="A9" s="9" t="s">
        <v>64</v>
      </c>
      <c r="B9" s="10" t="s">
        <v>65</v>
      </c>
      <c r="C9" s="10" t="s">
        <v>66</v>
      </c>
      <c r="D9" s="10" t="s">
        <v>67</v>
      </c>
      <c r="E9" s="20" t="s">
        <v>68</v>
      </c>
      <c r="F9" s="21" t="s">
        <v>69</v>
      </c>
      <c r="G9" s="1"/>
    </row>
    <row r="10" spans="1:30" ht="13.5" thickBot="1">
      <c r="A10" s="15"/>
      <c r="B10" s="16" t="s">
        <v>70</v>
      </c>
      <c r="C10" s="16" t="s">
        <v>31</v>
      </c>
      <c r="D10" s="16"/>
      <c r="E10" s="16" t="s">
        <v>67</v>
      </c>
      <c r="F10" s="22" t="s">
        <v>67</v>
      </c>
      <c r="G10" s="103" t="s">
        <v>71</v>
      </c>
    </row>
    <row r="11" spans="1:30" ht="13.5" thickTop="1"/>
    <row r="12" spans="1:30">
      <c r="A12" s="1" t="s">
        <v>128</v>
      </c>
      <c r="B12" s="6">
        <f>Prehlad!H18</f>
        <v>0</v>
      </c>
      <c r="C12" s="6">
        <f>Prehlad!I18</f>
        <v>0</v>
      </c>
      <c r="D12" s="6">
        <f>Prehlad!J18</f>
        <v>0</v>
      </c>
      <c r="E12" s="7">
        <f>Prehlad!L18</f>
        <v>0.46072595</v>
      </c>
      <c r="F12" s="5">
        <f>Prehlad!N18</f>
        <v>0</v>
      </c>
      <c r="G12" s="5">
        <f>Prehlad!W18</f>
        <v>8.0120000000000005</v>
      </c>
    </row>
    <row r="13" spans="1:30">
      <c r="A13" s="1" t="s">
        <v>142</v>
      </c>
      <c r="B13" s="6">
        <f>Prehlad!H33</f>
        <v>0</v>
      </c>
      <c r="C13" s="6">
        <f>Prehlad!I33</f>
        <v>0</v>
      </c>
      <c r="D13" s="6">
        <f>Prehlad!J33</f>
        <v>0</v>
      </c>
      <c r="E13" s="7">
        <f>Prehlad!L33</f>
        <v>1.4612000000000002E-3</v>
      </c>
      <c r="F13" s="5">
        <f>Prehlad!N33</f>
        <v>3.6000000000000004E-2</v>
      </c>
      <c r="G13" s="5">
        <f>Prehlad!W33</f>
        <v>5.2130000000000001</v>
      </c>
    </row>
    <row r="14" spans="1:30">
      <c r="A14" s="1" t="s">
        <v>184</v>
      </c>
      <c r="B14" s="6">
        <f>Prehlad!H35</f>
        <v>0</v>
      </c>
      <c r="C14" s="6">
        <f>Prehlad!I35</f>
        <v>0</v>
      </c>
      <c r="D14" s="6">
        <f>Prehlad!J35</f>
        <v>0</v>
      </c>
      <c r="E14" s="7">
        <f>Prehlad!L35</f>
        <v>0.46218714999999999</v>
      </c>
      <c r="F14" s="5">
        <f>Prehlad!N35</f>
        <v>3.6000000000000004E-2</v>
      </c>
      <c r="G14" s="5">
        <f>Prehlad!W35</f>
        <v>13.225000000000001</v>
      </c>
    </row>
    <row r="16" spans="1:30">
      <c r="A16" s="1" t="s">
        <v>186</v>
      </c>
      <c r="B16" s="6">
        <f>Prehlad!H44</f>
        <v>0</v>
      </c>
      <c r="C16" s="6">
        <f>Prehlad!I44</f>
        <v>0</v>
      </c>
      <c r="D16" s="6">
        <f>Prehlad!J44</f>
        <v>0</v>
      </c>
      <c r="E16" s="7">
        <f>Prehlad!L44</f>
        <v>3.7212549999999997E-2</v>
      </c>
      <c r="F16" s="5">
        <f>Prehlad!N44</f>
        <v>0</v>
      </c>
      <c r="G16" s="5">
        <f>Prehlad!W44</f>
        <v>2.97</v>
      </c>
    </row>
    <row r="17" spans="1:7">
      <c r="A17" s="1" t="s">
        <v>205</v>
      </c>
      <c r="B17" s="6">
        <f>Prehlad!H50</f>
        <v>0</v>
      </c>
      <c r="C17" s="6">
        <f>Prehlad!I50</f>
        <v>0</v>
      </c>
      <c r="D17" s="6">
        <f>Prehlad!J50</f>
        <v>0</v>
      </c>
      <c r="E17" s="7">
        <f>Prehlad!L50</f>
        <v>2.76E-2</v>
      </c>
      <c r="F17" s="5">
        <f>Prehlad!N50</f>
        <v>0</v>
      </c>
      <c r="G17" s="5">
        <f>Prehlad!W50</f>
        <v>1.3640000000000001</v>
      </c>
    </row>
    <row r="18" spans="1:7">
      <c r="A18" s="1" t="s">
        <v>219</v>
      </c>
      <c r="B18" s="6">
        <f>Prehlad!H57</f>
        <v>0</v>
      </c>
      <c r="C18" s="6">
        <f>Prehlad!I57</f>
        <v>0</v>
      </c>
      <c r="D18" s="6">
        <f>Prehlad!J57</f>
        <v>0</v>
      </c>
      <c r="E18" s="7">
        <f>Prehlad!L57</f>
        <v>5.4480000000000002E-4</v>
      </c>
      <c r="F18" s="5">
        <f>Prehlad!N57</f>
        <v>0</v>
      </c>
      <c r="G18" s="5">
        <f>Prehlad!W57</f>
        <v>1.107</v>
      </c>
    </row>
    <row r="19" spans="1:7">
      <c r="A19" s="1" t="s">
        <v>233</v>
      </c>
      <c r="B19" s="6">
        <f>Prehlad!H64</f>
        <v>0</v>
      </c>
      <c r="C19" s="6">
        <f>Prehlad!I64</f>
        <v>0</v>
      </c>
      <c r="D19" s="6">
        <f>Prehlad!J64</f>
        <v>0</v>
      </c>
      <c r="E19" s="7">
        <f>Prehlad!L64</f>
        <v>1.4247109999999999E-2</v>
      </c>
      <c r="F19" s="5">
        <f>Prehlad!N64</f>
        <v>0</v>
      </c>
      <c r="G19" s="5">
        <f>Prehlad!W64</f>
        <v>6.5789999999999997</v>
      </c>
    </row>
    <row r="20" spans="1:7">
      <c r="A20" s="1" t="s">
        <v>246</v>
      </c>
      <c r="B20" s="6">
        <f>Prehlad!H66</f>
        <v>0</v>
      </c>
      <c r="C20" s="6">
        <f>Prehlad!I66</f>
        <v>0</v>
      </c>
      <c r="D20" s="6">
        <f>Prehlad!J66</f>
        <v>0</v>
      </c>
      <c r="E20" s="7">
        <f>Prehlad!L66</f>
        <v>7.9604459999999988E-2</v>
      </c>
      <c r="F20" s="5">
        <f>Prehlad!N66</f>
        <v>0</v>
      </c>
      <c r="G20" s="5">
        <f>Prehlad!W66</f>
        <v>12.02</v>
      </c>
    </row>
    <row r="23" spans="1:7">
      <c r="A23" s="1" t="s">
        <v>247</v>
      </c>
      <c r="B23" s="6">
        <f>Prehlad!H68</f>
        <v>0</v>
      </c>
      <c r="C23" s="6">
        <f>Prehlad!I68</f>
        <v>0</v>
      </c>
      <c r="D23" s="6">
        <f>Prehlad!J68</f>
        <v>0</v>
      </c>
      <c r="E23" s="7">
        <f>Prehlad!L68</f>
        <v>0.54179160999999998</v>
      </c>
      <c r="F23" s="5">
        <f>Prehlad!N68</f>
        <v>3.6000000000000004E-2</v>
      </c>
      <c r="G23" s="5">
        <f>Prehlad!W68</f>
        <v>25.245000000000001</v>
      </c>
    </row>
  </sheetData>
  <printOptions horizontalCentered="1"/>
  <pageMargins left="0.39370078740157483" right="0.35433070866141736" top="0.62992125984251968" bottom="0.59055118110236227" header="0.51181102362204722" footer="0.35433070866141736"/>
  <pageSetup paperSize="9" orientation="landscape" r:id="rId1"/>
  <headerFooter alignWithMargins="0">
    <oddFooter>&amp;R&amp;"Arial Narrow,Normálne"&amp;8Strana&amp;"Arial,Normálne"&amp;10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8"/>
  <sheetViews>
    <sheetView showGridLines="0" tabSelected="1" workbookViewId="0">
      <pane ySplit="10" topLeftCell="A26" activePane="bottomLeft" state="frozen"/>
      <selection pane="bottomLeft" activeCell="I3" sqref="I3"/>
    </sheetView>
  </sheetViews>
  <sheetFormatPr defaultRowHeight="12.75"/>
  <cols>
    <col min="1" max="1" width="4.7109375" style="110" customWidth="1"/>
    <col min="2" max="2" width="5.28515625" style="111" customWidth="1"/>
    <col min="3" max="3" width="8.28515625" style="112" customWidth="1"/>
    <col min="4" max="4" width="53.28515625" style="118" customWidth="1"/>
    <col min="5" max="5" width="11.28515625" style="114" customWidth="1"/>
    <col min="6" max="6" width="5.85546875" style="113" customWidth="1"/>
    <col min="7" max="7" width="9.7109375" style="115" customWidth="1"/>
    <col min="8" max="9" width="11.28515625" style="115" customWidth="1"/>
    <col min="10" max="10" width="8.28515625" style="115" customWidth="1"/>
    <col min="11" max="11" width="7.42578125" style="116" customWidth="1"/>
    <col min="12" max="12" width="8.28515625" style="116" customWidth="1"/>
    <col min="13" max="13" width="7.140625" style="114" customWidth="1"/>
    <col min="14" max="14" width="7" style="114" customWidth="1"/>
    <col min="15" max="15" width="3.5703125" style="113" customWidth="1"/>
    <col min="16" max="16" width="12.7109375" style="113" hidden="1" customWidth="1"/>
    <col min="17" max="19" width="11.28515625" style="114" hidden="1" customWidth="1"/>
    <col min="20" max="20" width="10.5703125" style="117" hidden="1" customWidth="1"/>
    <col min="21" max="21" width="10.28515625" style="117" hidden="1" customWidth="1"/>
    <col min="22" max="22" width="5.7109375" style="117" hidden="1" customWidth="1"/>
    <col min="23" max="23" width="0" style="114" hidden="1" customWidth="1"/>
    <col min="24" max="25" width="0" style="113" hidden="1" customWidth="1"/>
    <col min="26" max="26" width="7.5703125" style="112" hidden="1" customWidth="1"/>
    <col min="27" max="27" width="24.85546875" style="112" hidden="1" customWidth="1"/>
    <col min="28" max="28" width="4.28515625" style="113" hidden="1" customWidth="1"/>
    <col min="29" max="29" width="8.28515625" style="113" hidden="1" customWidth="1"/>
    <col min="30" max="30" width="8.7109375" style="113" hidden="1" customWidth="1"/>
    <col min="31" max="34" width="9.140625" style="113"/>
    <col min="35" max="16384" width="9.140625" style="1"/>
  </cols>
  <sheetData>
    <row r="1" spans="1:34">
      <c r="A1" s="23" t="s">
        <v>104</v>
      </c>
      <c r="B1" s="1"/>
      <c r="C1" s="1"/>
      <c r="D1" s="1"/>
      <c r="E1" s="1"/>
      <c r="F1" s="1"/>
      <c r="G1" s="6"/>
      <c r="H1" s="1"/>
      <c r="I1" s="23" t="s">
        <v>105</v>
      </c>
      <c r="J1" s="6"/>
      <c r="K1" s="7"/>
      <c r="L1" s="1"/>
      <c r="M1" s="1"/>
      <c r="N1" s="1"/>
      <c r="O1" s="1"/>
      <c r="P1" s="1"/>
      <c r="Q1" s="5"/>
      <c r="R1" s="5"/>
      <c r="S1" s="5"/>
      <c r="T1" s="1"/>
      <c r="U1" s="1"/>
      <c r="V1" s="1"/>
      <c r="W1" s="1"/>
      <c r="X1" s="1"/>
      <c r="Y1" s="1"/>
      <c r="Z1" s="109" t="s">
        <v>3</v>
      </c>
      <c r="AA1" s="109" t="s">
        <v>4</v>
      </c>
      <c r="AB1" s="75" t="s">
        <v>5</v>
      </c>
      <c r="AC1" s="75" t="s">
        <v>6</v>
      </c>
      <c r="AD1" s="75" t="s">
        <v>7</v>
      </c>
      <c r="AE1" s="1"/>
      <c r="AF1" s="1"/>
      <c r="AG1" s="1"/>
      <c r="AH1" s="1"/>
    </row>
    <row r="2" spans="1:34">
      <c r="A2" s="23" t="s">
        <v>59</v>
      </c>
      <c r="B2" s="1"/>
      <c r="C2" s="1"/>
      <c r="D2" s="1"/>
      <c r="E2" s="1"/>
      <c r="F2" s="1"/>
      <c r="G2" s="6"/>
      <c r="H2" s="8"/>
      <c r="I2" s="23" t="s">
        <v>106</v>
      </c>
      <c r="J2" s="6"/>
      <c r="K2" s="7"/>
      <c r="L2" s="1"/>
      <c r="M2" s="1"/>
      <c r="N2" s="1"/>
      <c r="O2" s="1"/>
      <c r="P2" s="1"/>
      <c r="Q2" s="5"/>
      <c r="R2" s="5"/>
      <c r="S2" s="5"/>
      <c r="T2" s="1"/>
      <c r="U2" s="1"/>
      <c r="V2" s="1"/>
      <c r="W2" s="1"/>
      <c r="X2" s="1"/>
      <c r="Y2" s="1"/>
      <c r="Z2" s="109" t="s">
        <v>10</v>
      </c>
      <c r="AA2" s="101" t="s">
        <v>72</v>
      </c>
      <c r="AB2" s="100" t="s">
        <v>12</v>
      </c>
      <c r="AC2" s="100"/>
      <c r="AD2" s="101"/>
      <c r="AE2" s="1"/>
      <c r="AF2" s="1"/>
      <c r="AG2" s="1"/>
      <c r="AH2" s="1"/>
    </row>
    <row r="3" spans="1:34">
      <c r="A3" s="23" t="s">
        <v>61</v>
      </c>
      <c r="B3" s="1"/>
      <c r="C3" s="1"/>
      <c r="D3" s="1"/>
      <c r="E3" s="1"/>
      <c r="F3" s="1"/>
      <c r="G3" s="6"/>
      <c r="H3" s="1"/>
      <c r="I3" s="23" t="s">
        <v>251</v>
      </c>
      <c r="J3" s="6"/>
      <c r="K3" s="7"/>
      <c r="L3" s="1"/>
      <c r="M3" s="1"/>
      <c r="N3" s="1"/>
      <c r="O3" s="1"/>
      <c r="P3" s="1"/>
      <c r="Q3" s="5"/>
      <c r="R3" s="5"/>
      <c r="S3" s="5"/>
      <c r="T3" s="1"/>
      <c r="U3" s="1"/>
      <c r="V3" s="1"/>
      <c r="W3" s="1"/>
      <c r="X3" s="1"/>
      <c r="Y3" s="1"/>
      <c r="Z3" s="109" t="s">
        <v>14</v>
      </c>
      <c r="AA3" s="101" t="s">
        <v>73</v>
      </c>
      <c r="AB3" s="100" t="s">
        <v>12</v>
      </c>
      <c r="AC3" s="100" t="s">
        <v>16</v>
      </c>
      <c r="AD3" s="101" t="s">
        <v>17</v>
      </c>
      <c r="AE3" s="1"/>
      <c r="AF3" s="1"/>
      <c r="AG3" s="1"/>
      <c r="AH3" s="1"/>
    </row>
    <row r="4" spans="1:3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5"/>
      <c r="R4" s="5"/>
      <c r="S4" s="5"/>
      <c r="T4" s="1"/>
      <c r="U4" s="1"/>
      <c r="V4" s="1"/>
      <c r="W4" s="1"/>
      <c r="X4" s="1"/>
      <c r="Y4" s="1"/>
      <c r="Z4" s="109" t="s">
        <v>20</v>
      </c>
      <c r="AA4" s="101" t="s">
        <v>74</v>
      </c>
      <c r="AB4" s="100" t="s">
        <v>12</v>
      </c>
      <c r="AC4" s="100"/>
      <c r="AD4" s="101"/>
      <c r="AE4" s="1"/>
      <c r="AF4" s="1"/>
      <c r="AG4" s="1"/>
      <c r="AH4" s="1"/>
    </row>
    <row r="5" spans="1:34">
      <c r="A5" s="23" t="s">
        <v>107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5"/>
      <c r="R5" s="5"/>
      <c r="S5" s="5"/>
      <c r="T5" s="1"/>
      <c r="U5" s="1"/>
      <c r="V5" s="1"/>
      <c r="W5" s="1"/>
      <c r="X5" s="1"/>
      <c r="Y5" s="1"/>
      <c r="Z5" s="109" t="s">
        <v>25</v>
      </c>
      <c r="AA5" s="101" t="s">
        <v>73</v>
      </c>
      <c r="AB5" s="100" t="s">
        <v>12</v>
      </c>
      <c r="AC5" s="100" t="s">
        <v>16</v>
      </c>
      <c r="AD5" s="101" t="s">
        <v>17</v>
      </c>
      <c r="AE5" s="1"/>
      <c r="AF5" s="1"/>
      <c r="AG5" s="1"/>
      <c r="AH5" s="1"/>
    </row>
    <row r="6" spans="1:34">
      <c r="A6" s="23" t="s">
        <v>108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5"/>
      <c r="R6" s="5"/>
      <c r="S6" s="5"/>
      <c r="T6" s="1"/>
      <c r="U6" s="1"/>
      <c r="V6" s="1"/>
      <c r="W6" s="1"/>
      <c r="X6" s="1"/>
      <c r="Y6" s="1"/>
      <c r="Z6" s="8"/>
      <c r="AA6" s="8"/>
      <c r="AB6" s="1"/>
      <c r="AC6" s="1"/>
      <c r="AD6" s="1"/>
      <c r="AE6" s="1"/>
      <c r="AF6" s="1"/>
      <c r="AG6" s="1"/>
      <c r="AH6" s="1"/>
    </row>
    <row r="7" spans="1:34">
      <c r="A7" s="23" t="s">
        <v>249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5"/>
      <c r="R7" s="5"/>
      <c r="S7" s="5"/>
      <c r="T7" s="1"/>
      <c r="U7" s="1"/>
      <c r="V7" s="1"/>
      <c r="W7" s="1"/>
      <c r="X7" s="1"/>
      <c r="Y7" s="1"/>
      <c r="Z7" s="8"/>
      <c r="AA7" s="8"/>
      <c r="AB7" s="1"/>
      <c r="AC7" s="1"/>
      <c r="AD7" s="1"/>
      <c r="AE7" s="1"/>
      <c r="AF7" s="1"/>
      <c r="AG7" s="1"/>
      <c r="AH7" s="1"/>
    </row>
    <row r="8" spans="1:34" ht="14.25" thickBot="1">
      <c r="A8" s="134" t="s">
        <v>248</v>
      </c>
      <c r="B8" s="2"/>
      <c r="C8" s="3"/>
      <c r="D8" s="4" t="str">
        <f>CONCATENATE(AA2," ",AB2," ",AC2," ",AD2)</f>
        <v xml:space="preserve">Prehľad rozpočtových nákladov v EUR  </v>
      </c>
      <c r="E8" s="5"/>
      <c r="F8" s="1"/>
      <c r="G8" s="6"/>
      <c r="H8" s="6"/>
      <c r="I8" s="6"/>
      <c r="J8" s="6"/>
      <c r="K8" s="7"/>
      <c r="L8" s="7"/>
      <c r="M8" s="5"/>
      <c r="N8" s="5"/>
      <c r="O8" s="1"/>
      <c r="P8" s="1"/>
      <c r="Q8" s="5"/>
      <c r="R8" s="5"/>
      <c r="S8" s="5"/>
      <c r="T8" s="1"/>
      <c r="U8" s="1"/>
      <c r="V8" s="1"/>
      <c r="W8" s="1"/>
      <c r="X8" s="1"/>
      <c r="Y8" s="1"/>
      <c r="Z8" s="8"/>
      <c r="AA8" s="8"/>
      <c r="AB8" s="1"/>
      <c r="AC8" s="1"/>
      <c r="AD8" s="1"/>
      <c r="AE8" s="1"/>
      <c r="AF8" s="1"/>
      <c r="AG8" s="1"/>
      <c r="AH8" s="1"/>
    </row>
    <row r="9" spans="1:34" ht="13.5" thickTop="1">
      <c r="A9" s="9" t="s">
        <v>75</v>
      </c>
      <c r="B9" s="10" t="s">
        <v>76</v>
      </c>
      <c r="C9" s="10" t="s">
        <v>77</v>
      </c>
      <c r="D9" s="10" t="s">
        <v>78</v>
      </c>
      <c r="E9" s="10" t="s">
        <v>79</v>
      </c>
      <c r="F9" s="10" t="s">
        <v>80</v>
      </c>
      <c r="G9" s="10" t="s">
        <v>81</v>
      </c>
      <c r="H9" s="10" t="s">
        <v>65</v>
      </c>
      <c r="I9" s="10" t="s">
        <v>66</v>
      </c>
      <c r="J9" s="10" t="s">
        <v>67</v>
      </c>
      <c r="K9" s="11" t="s">
        <v>68</v>
      </c>
      <c r="L9" s="12"/>
      <c r="M9" s="13" t="s">
        <v>69</v>
      </c>
      <c r="N9" s="12"/>
      <c r="O9" s="14" t="s">
        <v>2</v>
      </c>
      <c r="P9" s="96" t="s">
        <v>82</v>
      </c>
      <c r="Q9" s="97" t="s">
        <v>79</v>
      </c>
      <c r="R9" s="97" t="s">
        <v>79</v>
      </c>
      <c r="S9" s="94" t="s">
        <v>79</v>
      </c>
      <c r="T9" s="102" t="s">
        <v>83</v>
      </c>
      <c r="U9" s="102" t="s">
        <v>84</v>
      </c>
      <c r="V9" s="102" t="s">
        <v>85</v>
      </c>
      <c r="W9" s="103" t="s">
        <v>71</v>
      </c>
      <c r="X9" s="103" t="s">
        <v>86</v>
      </c>
      <c r="Y9" s="103" t="s">
        <v>87</v>
      </c>
      <c r="Z9" s="108" t="s">
        <v>88</v>
      </c>
      <c r="AA9" s="108" t="s">
        <v>89</v>
      </c>
      <c r="AB9" s="1"/>
      <c r="AC9" s="1"/>
      <c r="AD9" s="1"/>
      <c r="AE9" s="1"/>
      <c r="AF9" s="1"/>
      <c r="AG9" s="1"/>
      <c r="AH9" s="1"/>
    </row>
    <row r="10" spans="1:34" ht="13.5" thickBot="1">
      <c r="A10" s="15" t="s">
        <v>90</v>
      </c>
      <c r="B10" s="16" t="s">
        <v>91</v>
      </c>
      <c r="C10" s="17"/>
      <c r="D10" s="16" t="s">
        <v>92</v>
      </c>
      <c r="E10" s="16" t="s">
        <v>93</v>
      </c>
      <c r="F10" s="16" t="s">
        <v>94</v>
      </c>
      <c r="G10" s="16" t="s">
        <v>95</v>
      </c>
      <c r="H10" s="16" t="s">
        <v>70</v>
      </c>
      <c r="I10" s="16" t="s">
        <v>31</v>
      </c>
      <c r="J10" s="16"/>
      <c r="K10" s="16" t="s">
        <v>81</v>
      </c>
      <c r="L10" s="16" t="s">
        <v>67</v>
      </c>
      <c r="M10" s="18" t="s">
        <v>81</v>
      </c>
      <c r="N10" s="16" t="s">
        <v>67</v>
      </c>
      <c r="O10" s="19" t="s">
        <v>96</v>
      </c>
      <c r="P10" s="98"/>
      <c r="Q10" s="99" t="s">
        <v>97</v>
      </c>
      <c r="R10" s="99" t="s">
        <v>98</v>
      </c>
      <c r="S10" s="95" t="s">
        <v>99</v>
      </c>
      <c r="T10" s="102" t="s">
        <v>100</v>
      </c>
      <c r="U10" s="102" t="s">
        <v>101</v>
      </c>
      <c r="V10" s="102" t="s">
        <v>102</v>
      </c>
      <c r="W10" s="5"/>
      <c r="X10" s="1"/>
      <c r="Y10" s="1"/>
      <c r="Z10" s="108" t="s">
        <v>103</v>
      </c>
      <c r="AA10" s="108" t="s">
        <v>90</v>
      </c>
      <c r="AB10" s="1"/>
      <c r="AC10" s="1"/>
      <c r="AD10" s="1"/>
      <c r="AE10" s="1"/>
      <c r="AF10" s="1"/>
      <c r="AG10" s="1"/>
      <c r="AH10" s="1"/>
    </row>
    <row r="11" spans="1:34" ht="13.5" thickTop="1"/>
    <row r="12" spans="1:34">
      <c r="B12" s="128" t="s">
        <v>127</v>
      </c>
    </row>
    <row r="13" spans="1:34">
      <c r="B13" s="112" t="s">
        <v>128</v>
      </c>
    </row>
    <row r="14" spans="1:34">
      <c r="A14" s="110">
        <v>1</v>
      </c>
      <c r="B14" s="111" t="s">
        <v>129</v>
      </c>
      <c r="C14" s="112" t="s">
        <v>130</v>
      </c>
      <c r="D14" s="118" t="s">
        <v>131</v>
      </c>
      <c r="E14" s="114">
        <v>5.0599999999999996</v>
      </c>
      <c r="F14" s="113" t="s">
        <v>132</v>
      </c>
      <c r="H14" s="115">
        <f>ROUND(E14*G14, 2)</f>
        <v>0</v>
      </c>
      <c r="J14" s="115">
        <f>ROUND(E14*G14, 2)</f>
        <v>0</v>
      </c>
      <c r="K14" s="116">
        <v>6.4599999999999996E-3</v>
      </c>
      <c r="L14" s="116">
        <f>E14*K14</f>
        <v>3.2687599999999997E-2</v>
      </c>
      <c r="O14" s="113">
        <v>20</v>
      </c>
      <c r="P14" s="113" t="s">
        <v>133</v>
      </c>
      <c r="V14" s="117" t="s">
        <v>54</v>
      </c>
      <c r="W14" s="114">
        <v>0.84</v>
      </c>
      <c r="Z14" s="112" t="s">
        <v>134</v>
      </c>
      <c r="AA14" s="112" t="s">
        <v>135</v>
      </c>
    </row>
    <row r="15" spans="1:34">
      <c r="A15" s="110">
        <v>2</v>
      </c>
      <c r="B15" s="111" t="s">
        <v>129</v>
      </c>
      <c r="C15" s="112" t="s">
        <v>136</v>
      </c>
      <c r="D15" s="118" t="s">
        <v>137</v>
      </c>
      <c r="E15" s="114">
        <v>25.253</v>
      </c>
      <c r="F15" s="113" t="s">
        <v>132</v>
      </c>
      <c r="H15" s="115">
        <f>ROUND(E15*G15, 2)</f>
        <v>0</v>
      </c>
      <c r="J15" s="115">
        <f>ROUND(E15*G15, 2)</f>
        <v>0</v>
      </c>
      <c r="K15" s="116">
        <v>1.695E-2</v>
      </c>
      <c r="L15" s="116">
        <f>E15*K15</f>
        <v>0.42803835000000001</v>
      </c>
      <c r="O15" s="113">
        <v>20</v>
      </c>
      <c r="P15" s="113" t="s">
        <v>133</v>
      </c>
      <c r="V15" s="117" t="s">
        <v>54</v>
      </c>
      <c r="W15" s="114">
        <v>7.1719999999999997</v>
      </c>
      <c r="Z15" s="112" t="s">
        <v>134</v>
      </c>
      <c r="AA15" s="112" t="s">
        <v>138</v>
      </c>
    </row>
    <row r="16" spans="1:34">
      <c r="D16" s="118" t="s">
        <v>139</v>
      </c>
      <c r="V16" s="117" t="s">
        <v>0</v>
      </c>
    </row>
    <row r="17" spans="1:27">
      <c r="D17" s="118" t="s">
        <v>140</v>
      </c>
      <c r="V17" s="117" t="s">
        <v>0</v>
      </c>
    </row>
    <row r="18" spans="1:27">
      <c r="D18" s="129" t="s">
        <v>141</v>
      </c>
      <c r="E18" s="130">
        <f>J18</f>
        <v>0</v>
      </c>
      <c r="H18" s="130">
        <f>SUM(H12:H17)</f>
        <v>0</v>
      </c>
      <c r="I18" s="130">
        <f>SUM(I12:I17)</f>
        <v>0</v>
      </c>
      <c r="J18" s="130">
        <f>SUM(J12:J17)</f>
        <v>0</v>
      </c>
      <c r="L18" s="131">
        <f>SUM(L12:L17)</f>
        <v>0.46072595</v>
      </c>
      <c r="N18" s="132">
        <f>SUM(N12:N17)</f>
        <v>0</v>
      </c>
      <c r="W18" s="114">
        <f>SUM(W12:W17)</f>
        <v>8.0120000000000005</v>
      </c>
    </row>
    <row r="20" spans="1:27">
      <c r="B20" s="112" t="s">
        <v>142</v>
      </c>
    </row>
    <row r="21" spans="1:27">
      <c r="A21" s="110">
        <v>3</v>
      </c>
      <c r="B21" s="111" t="s">
        <v>143</v>
      </c>
      <c r="C21" s="112" t="s">
        <v>144</v>
      </c>
      <c r="D21" s="118" t="s">
        <v>145</v>
      </c>
      <c r="E21" s="114">
        <v>5.0599999999999996</v>
      </c>
      <c r="F21" s="113" t="s">
        <v>132</v>
      </c>
      <c r="H21" s="115">
        <f>ROUND(E21*G21, 2)</f>
        <v>0</v>
      </c>
      <c r="J21" s="115">
        <f>ROUND(E21*G21, 2)</f>
        <v>0</v>
      </c>
      <c r="K21" s="116">
        <v>2.0000000000000002E-5</v>
      </c>
      <c r="L21" s="116">
        <f>E21*K21</f>
        <v>1.0120000000000001E-4</v>
      </c>
      <c r="O21" s="113">
        <v>20</v>
      </c>
      <c r="P21" s="113" t="s">
        <v>133</v>
      </c>
      <c r="V21" s="117" t="s">
        <v>54</v>
      </c>
      <c r="W21" s="114">
        <v>1.4319999999999999</v>
      </c>
      <c r="Z21" s="112" t="s">
        <v>146</v>
      </c>
      <c r="AA21" s="112" t="s">
        <v>147</v>
      </c>
    </row>
    <row r="22" spans="1:27">
      <c r="D22" s="118" t="s">
        <v>148</v>
      </c>
      <c r="V22" s="117" t="s">
        <v>0</v>
      </c>
    </row>
    <row r="23" spans="1:27">
      <c r="A23" s="110">
        <v>4</v>
      </c>
      <c r="B23" s="111" t="s">
        <v>149</v>
      </c>
      <c r="C23" s="112" t="s">
        <v>150</v>
      </c>
      <c r="D23" s="118" t="s">
        <v>151</v>
      </c>
      <c r="E23" s="114">
        <v>2</v>
      </c>
      <c r="F23" s="113" t="s">
        <v>152</v>
      </c>
      <c r="H23" s="115">
        <f t="shared" ref="H23:H32" si="0">ROUND(E23*G23, 2)</f>
        <v>0</v>
      </c>
      <c r="J23" s="115">
        <f t="shared" ref="J23:J32" si="1">ROUND(E23*G23, 2)</f>
        <v>0</v>
      </c>
      <c r="O23" s="113">
        <v>20</v>
      </c>
      <c r="P23" s="113" t="s">
        <v>133</v>
      </c>
      <c r="V23" s="117" t="s">
        <v>54</v>
      </c>
      <c r="W23" s="114">
        <v>0.08</v>
      </c>
      <c r="Z23" s="112" t="s">
        <v>153</v>
      </c>
      <c r="AA23" s="112" t="s">
        <v>154</v>
      </c>
    </row>
    <row r="24" spans="1:27">
      <c r="A24" s="110">
        <v>5</v>
      </c>
      <c r="B24" s="111" t="s">
        <v>149</v>
      </c>
      <c r="C24" s="112" t="s">
        <v>155</v>
      </c>
      <c r="D24" s="118" t="s">
        <v>156</v>
      </c>
      <c r="E24" s="114">
        <v>1</v>
      </c>
      <c r="F24" s="113" t="s">
        <v>152</v>
      </c>
      <c r="H24" s="115">
        <f t="shared" si="0"/>
        <v>0</v>
      </c>
      <c r="J24" s="115">
        <f t="shared" si="1"/>
        <v>0</v>
      </c>
      <c r="M24" s="114">
        <v>4.0000000000000001E-3</v>
      </c>
      <c r="N24" s="114">
        <f>E24*M24</f>
        <v>4.0000000000000001E-3</v>
      </c>
      <c r="O24" s="113">
        <v>20</v>
      </c>
      <c r="P24" s="113" t="s">
        <v>133</v>
      </c>
      <c r="V24" s="117" t="s">
        <v>54</v>
      </c>
      <c r="W24" s="114">
        <v>0.221</v>
      </c>
      <c r="Z24" s="112" t="s">
        <v>153</v>
      </c>
      <c r="AA24" s="112" t="s">
        <v>157</v>
      </c>
    </row>
    <row r="25" spans="1:27">
      <c r="A25" s="110">
        <v>6</v>
      </c>
      <c r="B25" s="111" t="s">
        <v>149</v>
      </c>
      <c r="C25" s="112" t="s">
        <v>158</v>
      </c>
      <c r="D25" s="118" t="s">
        <v>159</v>
      </c>
      <c r="E25" s="114">
        <v>2</v>
      </c>
      <c r="F25" s="113" t="s">
        <v>152</v>
      </c>
      <c r="H25" s="115">
        <f t="shared" si="0"/>
        <v>0</v>
      </c>
      <c r="J25" s="115">
        <f t="shared" si="1"/>
        <v>0</v>
      </c>
      <c r="K25" s="116">
        <v>6.8000000000000005E-4</v>
      </c>
      <c r="L25" s="116">
        <f>E25*K25</f>
        <v>1.3600000000000001E-3</v>
      </c>
      <c r="M25" s="114">
        <v>1.6E-2</v>
      </c>
      <c r="N25" s="114">
        <f>E25*M25</f>
        <v>3.2000000000000001E-2</v>
      </c>
      <c r="O25" s="113">
        <v>20</v>
      </c>
      <c r="P25" s="113" t="s">
        <v>133</v>
      </c>
      <c r="V25" s="117" t="s">
        <v>54</v>
      </c>
      <c r="W25" s="114">
        <v>2.274</v>
      </c>
      <c r="Z25" s="112" t="s">
        <v>153</v>
      </c>
      <c r="AA25" s="112" t="s">
        <v>160</v>
      </c>
    </row>
    <row r="26" spans="1:27">
      <c r="A26" s="110">
        <v>7</v>
      </c>
      <c r="B26" s="111" t="s">
        <v>149</v>
      </c>
      <c r="C26" s="112" t="s">
        <v>161</v>
      </c>
      <c r="D26" s="118" t="s">
        <v>162</v>
      </c>
      <c r="E26" s="114">
        <v>3.5999999999999997E-2</v>
      </c>
      <c r="F26" s="113" t="s">
        <v>163</v>
      </c>
      <c r="H26" s="115">
        <f t="shared" si="0"/>
        <v>0</v>
      </c>
      <c r="J26" s="115">
        <f t="shared" si="1"/>
        <v>0</v>
      </c>
      <c r="O26" s="113">
        <v>20</v>
      </c>
      <c r="P26" s="113" t="s">
        <v>133</v>
      </c>
      <c r="V26" s="117" t="s">
        <v>54</v>
      </c>
      <c r="W26" s="114">
        <v>1.9E-2</v>
      </c>
      <c r="Z26" s="112" t="s">
        <v>153</v>
      </c>
      <c r="AA26" s="112" t="s">
        <v>164</v>
      </c>
    </row>
    <row r="27" spans="1:27">
      <c r="A27" s="110">
        <v>8</v>
      </c>
      <c r="B27" s="111" t="s">
        <v>149</v>
      </c>
      <c r="C27" s="112" t="s">
        <v>165</v>
      </c>
      <c r="D27" s="118" t="s">
        <v>166</v>
      </c>
      <c r="E27" s="114">
        <v>1.044</v>
      </c>
      <c r="F27" s="113" t="s">
        <v>163</v>
      </c>
      <c r="H27" s="115">
        <f t="shared" si="0"/>
        <v>0</v>
      </c>
      <c r="J27" s="115">
        <f t="shared" si="1"/>
        <v>0</v>
      </c>
      <c r="O27" s="113">
        <v>20</v>
      </c>
      <c r="P27" s="113" t="s">
        <v>133</v>
      </c>
      <c r="V27" s="117" t="s">
        <v>54</v>
      </c>
      <c r="Z27" s="112" t="s">
        <v>153</v>
      </c>
      <c r="AA27" s="112" t="s">
        <v>167</v>
      </c>
    </row>
    <row r="28" spans="1:27">
      <c r="A28" s="110">
        <v>9</v>
      </c>
      <c r="B28" s="111" t="s">
        <v>168</v>
      </c>
      <c r="C28" s="112" t="s">
        <v>169</v>
      </c>
      <c r="D28" s="118" t="s">
        <v>170</v>
      </c>
      <c r="E28" s="114">
        <v>3.5999999999999997E-2</v>
      </c>
      <c r="F28" s="113" t="s">
        <v>163</v>
      </c>
      <c r="H28" s="115">
        <f t="shared" si="0"/>
        <v>0</v>
      </c>
      <c r="J28" s="115">
        <f t="shared" si="1"/>
        <v>0</v>
      </c>
      <c r="O28" s="113">
        <v>20</v>
      </c>
      <c r="P28" s="113" t="s">
        <v>133</v>
      </c>
      <c r="V28" s="117" t="s">
        <v>54</v>
      </c>
      <c r="W28" s="114">
        <v>2.5000000000000001E-2</v>
      </c>
      <c r="Z28" s="112" t="s">
        <v>153</v>
      </c>
      <c r="AA28" s="112" t="s">
        <v>171</v>
      </c>
    </row>
    <row r="29" spans="1:27">
      <c r="A29" s="110">
        <v>10</v>
      </c>
      <c r="B29" s="111" t="s">
        <v>168</v>
      </c>
      <c r="C29" s="112" t="s">
        <v>172</v>
      </c>
      <c r="D29" s="118" t="s">
        <v>173</v>
      </c>
      <c r="E29" s="114">
        <v>3.5999999999999997E-2</v>
      </c>
      <c r="F29" s="113" t="s">
        <v>163</v>
      </c>
      <c r="H29" s="115">
        <f t="shared" si="0"/>
        <v>0</v>
      </c>
      <c r="J29" s="115">
        <f t="shared" si="1"/>
        <v>0</v>
      </c>
      <c r="O29" s="113">
        <v>20</v>
      </c>
      <c r="P29" s="113" t="s">
        <v>133</v>
      </c>
      <c r="V29" s="117" t="s">
        <v>54</v>
      </c>
      <c r="W29" s="114">
        <v>1.2E-2</v>
      </c>
      <c r="Z29" s="112" t="s">
        <v>153</v>
      </c>
      <c r="AA29" s="112" t="s">
        <v>174</v>
      </c>
    </row>
    <row r="30" spans="1:27">
      <c r="A30" s="110">
        <v>11</v>
      </c>
      <c r="B30" s="111" t="s">
        <v>168</v>
      </c>
      <c r="C30" s="112" t="s">
        <v>175</v>
      </c>
      <c r="D30" s="118" t="s">
        <v>176</v>
      </c>
      <c r="E30" s="114">
        <v>3.5999999999999997E-2</v>
      </c>
      <c r="F30" s="113" t="s">
        <v>163</v>
      </c>
      <c r="H30" s="115">
        <f t="shared" si="0"/>
        <v>0</v>
      </c>
      <c r="J30" s="115">
        <f t="shared" si="1"/>
        <v>0</v>
      </c>
      <c r="O30" s="113">
        <v>20</v>
      </c>
      <c r="P30" s="113" t="s">
        <v>133</v>
      </c>
      <c r="V30" s="117" t="s">
        <v>54</v>
      </c>
      <c r="W30" s="114">
        <v>3.0000000000000001E-3</v>
      </c>
      <c r="Z30" s="112" t="s">
        <v>153</v>
      </c>
      <c r="AA30" s="112" t="s">
        <v>177</v>
      </c>
    </row>
    <row r="31" spans="1:27">
      <c r="A31" s="110">
        <v>12</v>
      </c>
      <c r="B31" s="111" t="s">
        <v>149</v>
      </c>
      <c r="C31" s="112" t="s">
        <v>178</v>
      </c>
      <c r="D31" s="118" t="s">
        <v>179</v>
      </c>
      <c r="E31" s="114">
        <v>3.5999999999999997E-2</v>
      </c>
      <c r="F31" s="113" t="s">
        <v>163</v>
      </c>
      <c r="H31" s="115">
        <f t="shared" si="0"/>
        <v>0</v>
      </c>
      <c r="J31" s="115">
        <f t="shared" si="1"/>
        <v>0</v>
      </c>
      <c r="O31" s="113">
        <v>20</v>
      </c>
      <c r="P31" s="113" t="s">
        <v>133</v>
      </c>
      <c r="V31" s="117" t="s">
        <v>54</v>
      </c>
      <c r="Z31" s="112" t="s">
        <v>153</v>
      </c>
      <c r="AA31" s="112" t="s">
        <v>177</v>
      </c>
    </row>
    <row r="32" spans="1:27">
      <c r="A32" s="110">
        <v>13</v>
      </c>
      <c r="B32" s="111" t="s">
        <v>129</v>
      </c>
      <c r="C32" s="112" t="s">
        <v>180</v>
      </c>
      <c r="D32" s="118" t="s">
        <v>181</v>
      </c>
      <c r="E32" s="114">
        <v>0.46200000000000002</v>
      </c>
      <c r="F32" s="113" t="s">
        <v>163</v>
      </c>
      <c r="H32" s="115">
        <f t="shared" si="0"/>
        <v>0</v>
      </c>
      <c r="J32" s="115">
        <f t="shared" si="1"/>
        <v>0</v>
      </c>
      <c r="O32" s="113">
        <v>20</v>
      </c>
      <c r="P32" s="113" t="s">
        <v>133</v>
      </c>
      <c r="V32" s="117" t="s">
        <v>54</v>
      </c>
      <c r="W32" s="114">
        <v>1.147</v>
      </c>
      <c r="Z32" s="112" t="s">
        <v>134</v>
      </c>
      <c r="AA32" s="112" t="s">
        <v>182</v>
      </c>
    </row>
    <row r="33" spans="1:27">
      <c r="D33" s="129" t="s">
        <v>183</v>
      </c>
      <c r="E33" s="130">
        <f>J33</f>
        <v>0</v>
      </c>
      <c r="H33" s="130">
        <f>SUM(H20:H32)</f>
        <v>0</v>
      </c>
      <c r="I33" s="130">
        <f>SUM(I20:I32)</f>
        <v>0</v>
      </c>
      <c r="J33" s="130">
        <f>SUM(J20:J32)</f>
        <v>0</v>
      </c>
      <c r="L33" s="131">
        <f>SUM(L20:L32)</f>
        <v>1.4612000000000002E-3</v>
      </c>
      <c r="N33" s="132">
        <f>SUM(N20:N32)</f>
        <v>3.6000000000000004E-2</v>
      </c>
      <c r="W33" s="114">
        <f>SUM(W20:W32)</f>
        <v>5.2130000000000001</v>
      </c>
    </row>
    <row r="35" spans="1:27">
      <c r="D35" s="129" t="s">
        <v>184</v>
      </c>
      <c r="E35" s="132">
        <f>J35</f>
        <v>0</v>
      </c>
      <c r="H35" s="130">
        <f>+H18+H33</f>
        <v>0</v>
      </c>
      <c r="I35" s="130">
        <f>+I18+I33</f>
        <v>0</v>
      </c>
      <c r="J35" s="130">
        <f>+J18+J33</f>
        <v>0</v>
      </c>
      <c r="L35" s="131">
        <f>+L18+L33</f>
        <v>0.46218714999999999</v>
      </c>
      <c r="N35" s="132">
        <f>+N18+N33</f>
        <v>3.6000000000000004E-2</v>
      </c>
      <c r="W35" s="114">
        <f>+W18+W33</f>
        <v>13.225000000000001</v>
      </c>
    </row>
    <row r="37" spans="1:27">
      <c r="B37" s="128" t="s">
        <v>185</v>
      </c>
    </row>
    <row r="38" spans="1:27">
      <c r="B38" s="112" t="s">
        <v>186</v>
      </c>
    </row>
    <row r="39" spans="1:27">
      <c r="A39" s="110">
        <v>14</v>
      </c>
      <c r="B39" s="111" t="s">
        <v>187</v>
      </c>
      <c r="C39" s="112" t="s">
        <v>188</v>
      </c>
      <c r="D39" s="118" t="s">
        <v>189</v>
      </c>
      <c r="E39" s="114">
        <v>0.62</v>
      </c>
      <c r="F39" s="113" t="s">
        <v>190</v>
      </c>
      <c r="H39" s="115">
        <f>ROUND(E39*G39, 2)</f>
        <v>0</v>
      </c>
      <c r="J39" s="115">
        <f>ROUND(E39*G39, 2)</f>
        <v>0</v>
      </c>
      <c r="K39" s="116">
        <v>2.5999999999999998E-4</v>
      </c>
      <c r="L39" s="116">
        <f>E39*K39</f>
        <v>1.6119999999999999E-4</v>
      </c>
      <c r="O39" s="113">
        <v>20</v>
      </c>
      <c r="P39" s="113" t="s">
        <v>133</v>
      </c>
      <c r="V39" s="117" t="s">
        <v>191</v>
      </c>
      <c r="W39" s="114">
        <v>3.5000000000000003E-2</v>
      </c>
      <c r="Z39" s="112" t="s">
        <v>134</v>
      </c>
      <c r="AA39" s="112" t="s">
        <v>192</v>
      </c>
    </row>
    <row r="40" spans="1:27">
      <c r="A40" s="110">
        <v>15</v>
      </c>
      <c r="B40" s="111" t="s">
        <v>187</v>
      </c>
      <c r="C40" s="112" t="s">
        <v>193</v>
      </c>
      <c r="D40" s="118" t="s">
        <v>194</v>
      </c>
      <c r="E40" s="114">
        <v>2.4849999999999999</v>
      </c>
      <c r="F40" s="113" t="s">
        <v>132</v>
      </c>
      <c r="H40" s="115">
        <f>ROUND(E40*G40, 2)</f>
        <v>0</v>
      </c>
      <c r="J40" s="115">
        <f>ROUND(E40*G40, 2)</f>
        <v>0</v>
      </c>
      <c r="K40" s="116">
        <v>1.2E-4</v>
      </c>
      <c r="L40" s="116">
        <f>E40*K40</f>
        <v>2.9819999999999998E-4</v>
      </c>
      <c r="O40" s="113">
        <v>20</v>
      </c>
      <c r="P40" s="113" t="s">
        <v>133</v>
      </c>
      <c r="V40" s="117" t="s">
        <v>191</v>
      </c>
      <c r="W40" s="114">
        <v>0.08</v>
      </c>
      <c r="Z40" s="112" t="s">
        <v>134</v>
      </c>
      <c r="AA40" s="112" t="s">
        <v>192</v>
      </c>
    </row>
    <row r="41" spans="1:27">
      <c r="A41" s="110">
        <v>16</v>
      </c>
      <c r="B41" s="111" t="s">
        <v>187</v>
      </c>
      <c r="C41" s="112" t="s">
        <v>195</v>
      </c>
      <c r="D41" s="118" t="s">
        <v>196</v>
      </c>
      <c r="E41" s="114">
        <v>2.4849999999999999</v>
      </c>
      <c r="F41" s="113" t="s">
        <v>132</v>
      </c>
      <c r="H41" s="115">
        <f>ROUND(E41*G41, 2)</f>
        <v>0</v>
      </c>
      <c r="J41" s="115">
        <f>ROUND(E41*G41, 2)</f>
        <v>0</v>
      </c>
      <c r="K41" s="116">
        <v>1.4789999999999999E-2</v>
      </c>
      <c r="L41" s="116">
        <f>E41*K41</f>
        <v>3.6753149999999998E-2</v>
      </c>
      <c r="O41" s="113">
        <v>20</v>
      </c>
      <c r="P41" s="113" t="s">
        <v>133</v>
      </c>
      <c r="V41" s="117" t="s">
        <v>191</v>
      </c>
      <c r="W41" s="114">
        <v>2.855</v>
      </c>
      <c r="Z41" s="112" t="s">
        <v>134</v>
      </c>
      <c r="AA41" s="112" t="s">
        <v>197</v>
      </c>
    </row>
    <row r="42" spans="1:27">
      <c r="D42" s="118" t="s">
        <v>198</v>
      </c>
      <c r="V42" s="117" t="s">
        <v>0</v>
      </c>
    </row>
    <row r="43" spans="1:27">
      <c r="A43" s="110">
        <v>17</v>
      </c>
      <c r="B43" s="111" t="s">
        <v>187</v>
      </c>
      <c r="C43" s="112" t="s">
        <v>199</v>
      </c>
      <c r="D43" s="118" t="s">
        <v>200</v>
      </c>
      <c r="F43" s="113" t="s">
        <v>201</v>
      </c>
      <c r="H43" s="115">
        <f>ROUND(E43*G43, 2)</f>
        <v>0</v>
      </c>
      <c r="J43" s="115">
        <f>ROUND(E43*G43, 2)</f>
        <v>0</v>
      </c>
      <c r="O43" s="113">
        <v>20</v>
      </c>
      <c r="P43" s="113" t="s">
        <v>133</v>
      </c>
      <c r="V43" s="117" t="s">
        <v>191</v>
      </c>
      <c r="Z43" s="112" t="s">
        <v>202</v>
      </c>
      <c r="AA43" s="112" t="s">
        <v>203</v>
      </c>
    </row>
    <row r="44" spans="1:27">
      <c r="D44" s="129" t="s">
        <v>204</v>
      </c>
      <c r="E44" s="130">
        <f>J44</f>
        <v>0</v>
      </c>
      <c r="H44" s="130">
        <f>SUM(H37:H43)</f>
        <v>0</v>
      </c>
      <c r="I44" s="130">
        <f>SUM(I37:I43)</f>
        <v>0</v>
      </c>
      <c r="J44" s="130">
        <f>SUM(J37:J43)</f>
        <v>0</v>
      </c>
      <c r="L44" s="131">
        <f>SUM(L37:L43)</f>
        <v>3.7212549999999997E-2</v>
      </c>
      <c r="N44" s="132">
        <f>SUM(N37:N43)</f>
        <v>0</v>
      </c>
      <c r="W44" s="114">
        <f>SUM(W37:W43)</f>
        <v>2.97</v>
      </c>
    </row>
    <row r="46" spans="1:27">
      <c r="B46" s="112" t="s">
        <v>205</v>
      </c>
    </row>
    <row r="47" spans="1:27">
      <c r="A47" s="110">
        <v>18</v>
      </c>
      <c r="B47" s="111" t="s">
        <v>206</v>
      </c>
      <c r="C47" s="112" t="s">
        <v>207</v>
      </c>
      <c r="D47" s="118" t="s">
        <v>208</v>
      </c>
      <c r="E47" s="114">
        <v>2</v>
      </c>
      <c r="F47" s="113" t="s">
        <v>152</v>
      </c>
      <c r="H47" s="115">
        <f>ROUND(E47*G47, 2)</f>
        <v>0</v>
      </c>
      <c r="J47" s="115">
        <f>ROUND(E47*G47, 2)</f>
        <v>0</v>
      </c>
      <c r="O47" s="113">
        <v>20</v>
      </c>
      <c r="P47" s="113" t="s">
        <v>133</v>
      </c>
      <c r="V47" s="117" t="s">
        <v>191</v>
      </c>
      <c r="W47" s="114">
        <v>1.3640000000000001</v>
      </c>
      <c r="Z47" s="112" t="s">
        <v>209</v>
      </c>
      <c r="AA47" s="112" t="s">
        <v>210</v>
      </c>
    </row>
    <row r="48" spans="1:27">
      <c r="A48" s="110">
        <v>19</v>
      </c>
      <c r="B48" s="111" t="s">
        <v>211</v>
      </c>
      <c r="C48" s="112" t="s">
        <v>212</v>
      </c>
      <c r="D48" s="118" t="s">
        <v>213</v>
      </c>
      <c r="E48" s="114">
        <v>2</v>
      </c>
      <c r="F48" s="113" t="s">
        <v>152</v>
      </c>
      <c r="I48" s="115">
        <f>ROUND(E48*G48, 2)</f>
        <v>0</v>
      </c>
      <c r="J48" s="115">
        <f>ROUND(E48*G48, 2)</f>
        <v>0</v>
      </c>
      <c r="K48" s="116">
        <v>1.38E-2</v>
      </c>
      <c r="L48" s="116">
        <f>E48*K48</f>
        <v>2.76E-2</v>
      </c>
      <c r="O48" s="113">
        <v>20</v>
      </c>
      <c r="P48" s="113" t="s">
        <v>133</v>
      </c>
      <c r="V48" s="117" t="s">
        <v>191</v>
      </c>
      <c r="Z48" s="112" t="s">
        <v>214</v>
      </c>
      <c r="AA48" s="112" t="s">
        <v>133</v>
      </c>
    </row>
    <row r="49" spans="1:27">
      <c r="A49" s="110">
        <v>20</v>
      </c>
      <c r="B49" s="111" t="s">
        <v>206</v>
      </c>
      <c r="C49" s="112" t="s">
        <v>215</v>
      </c>
      <c r="D49" s="118" t="s">
        <v>216</v>
      </c>
      <c r="F49" s="113" t="s">
        <v>201</v>
      </c>
      <c r="H49" s="115">
        <f>ROUND(E49*G49, 2)</f>
        <v>0</v>
      </c>
      <c r="J49" s="115">
        <f>ROUND(E49*G49, 2)</f>
        <v>0</v>
      </c>
      <c r="O49" s="113">
        <v>20</v>
      </c>
      <c r="P49" s="113" t="s">
        <v>133</v>
      </c>
      <c r="V49" s="117" t="s">
        <v>191</v>
      </c>
      <c r="Z49" s="112" t="s">
        <v>202</v>
      </c>
      <c r="AA49" s="112" t="s">
        <v>217</v>
      </c>
    </row>
    <row r="50" spans="1:27">
      <c r="D50" s="129" t="s">
        <v>218</v>
      </c>
      <c r="E50" s="130">
        <f>J50</f>
        <v>0</v>
      </c>
      <c r="H50" s="130">
        <f>SUM(H46:H49)</f>
        <v>0</v>
      </c>
      <c r="I50" s="130">
        <f>SUM(I46:I49)</f>
        <v>0</v>
      </c>
      <c r="J50" s="130">
        <f>SUM(J46:J49)</f>
        <v>0</v>
      </c>
      <c r="L50" s="131">
        <f>SUM(L46:L49)</f>
        <v>2.76E-2</v>
      </c>
      <c r="N50" s="132">
        <f>SUM(N46:N49)</f>
        <v>0</v>
      </c>
      <c r="W50" s="114">
        <f>SUM(W46:W49)</f>
        <v>1.3640000000000001</v>
      </c>
    </row>
    <row r="52" spans="1:27">
      <c r="B52" s="112" t="s">
        <v>219</v>
      </c>
    </row>
    <row r="53" spans="1:27">
      <c r="A53" s="110">
        <v>21</v>
      </c>
      <c r="B53" s="111" t="s">
        <v>220</v>
      </c>
      <c r="C53" s="112" t="s">
        <v>221</v>
      </c>
      <c r="D53" s="118" t="s">
        <v>222</v>
      </c>
      <c r="E53" s="114">
        <v>2.27</v>
      </c>
      <c r="F53" s="113" t="s">
        <v>132</v>
      </c>
      <c r="H53" s="115">
        <f>ROUND(E53*G53, 2)</f>
        <v>0</v>
      </c>
      <c r="J53" s="115">
        <f>ROUND(E53*G53, 2)</f>
        <v>0</v>
      </c>
      <c r="O53" s="113">
        <v>20</v>
      </c>
      <c r="P53" s="113" t="s">
        <v>133</v>
      </c>
      <c r="V53" s="117" t="s">
        <v>191</v>
      </c>
      <c r="W53" s="114">
        <v>0.22</v>
      </c>
      <c r="Z53" s="112" t="s">
        <v>153</v>
      </c>
      <c r="AA53" s="112" t="s">
        <v>223</v>
      </c>
    </row>
    <row r="54" spans="1:27">
      <c r="D54" s="118" t="s">
        <v>224</v>
      </c>
      <c r="V54" s="117" t="s">
        <v>0</v>
      </c>
    </row>
    <row r="55" spans="1:27">
      <c r="A55" s="110">
        <v>22</v>
      </c>
      <c r="B55" s="111" t="s">
        <v>220</v>
      </c>
      <c r="C55" s="112" t="s">
        <v>225</v>
      </c>
      <c r="D55" s="118" t="s">
        <v>226</v>
      </c>
      <c r="E55" s="114">
        <v>2.27</v>
      </c>
      <c r="F55" s="113" t="s">
        <v>132</v>
      </c>
      <c r="H55" s="115">
        <f>ROUND(E55*G55, 2)</f>
        <v>0</v>
      </c>
      <c r="J55" s="115">
        <f>ROUND(E55*G55, 2)</f>
        <v>0</v>
      </c>
      <c r="K55" s="116">
        <v>1.6000000000000001E-4</v>
      </c>
      <c r="L55" s="116">
        <f>E55*K55</f>
        <v>3.6320000000000005E-4</v>
      </c>
      <c r="O55" s="113">
        <v>20</v>
      </c>
      <c r="P55" s="113" t="s">
        <v>133</v>
      </c>
      <c r="V55" s="117" t="s">
        <v>191</v>
      </c>
      <c r="W55" s="114">
        <v>0.59</v>
      </c>
      <c r="Z55" s="112" t="s">
        <v>227</v>
      </c>
      <c r="AA55" s="112" t="s">
        <v>228</v>
      </c>
    </row>
    <row r="56" spans="1:27">
      <c r="A56" s="110">
        <v>23</v>
      </c>
      <c r="B56" s="111" t="s">
        <v>220</v>
      </c>
      <c r="C56" s="112" t="s">
        <v>229</v>
      </c>
      <c r="D56" s="118" t="s">
        <v>230</v>
      </c>
      <c r="E56" s="114">
        <v>2.27</v>
      </c>
      <c r="F56" s="113" t="s">
        <v>132</v>
      </c>
      <c r="H56" s="115">
        <f>ROUND(E56*G56, 2)</f>
        <v>0</v>
      </c>
      <c r="J56" s="115">
        <f>ROUND(E56*G56, 2)</f>
        <v>0</v>
      </c>
      <c r="K56" s="116">
        <v>8.0000000000000007E-5</v>
      </c>
      <c r="L56" s="116">
        <f>E56*K56</f>
        <v>1.8160000000000002E-4</v>
      </c>
      <c r="O56" s="113">
        <v>20</v>
      </c>
      <c r="P56" s="113" t="s">
        <v>133</v>
      </c>
      <c r="V56" s="117" t="s">
        <v>191</v>
      </c>
      <c r="W56" s="114">
        <v>0.29699999999999999</v>
      </c>
      <c r="Z56" s="112" t="s">
        <v>227</v>
      </c>
      <c r="AA56" s="112" t="s">
        <v>231</v>
      </c>
    </row>
    <row r="57" spans="1:27">
      <c r="D57" s="129" t="s">
        <v>232</v>
      </c>
      <c r="E57" s="130">
        <f>J57</f>
        <v>0</v>
      </c>
      <c r="H57" s="130">
        <f>SUM(H52:H56)</f>
        <v>0</v>
      </c>
      <c r="I57" s="130">
        <f>SUM(I52:I56)</f>
        <v>0</v>
      </c>
      <c r="J57" s="130">
        <f>SUM(J52:J56)</f>
        <v>0</v>
      </c>
      <c r="L57" s="131">
        <f>SUM(L52:L56)</f>
        <v>5.4480000000000002E-4</v>
      </c>
      <c r="N57" s="132">
        <f>SUM(N52:N56)</f>
        <v>0</v>
      </c>
      <c r="W57" s="114">
        <f>SUM(W52:W56)</f>
        <v>1.107</v>
      </c>
    </row>
    <row r="59" spans="1:27">
      <c r="B59" s="112" t="s">
        <v>233</v>
      </c>
    </row>
    <row r="60" spans="1:27">
      <c r="A60" s="110">
        <v>24</v>
      </c>
      <c r="B60" s="111" t="s">
        <v>234</v>
      </c>
      <c r="C60" s="112" t="s">
        <v>235</v>
      </c>
      <c r="D60" s="118" t="s">
        <v>236</v>
      </c>
      <c r="E60" s="114">
        <v>30.312999999999999</v>
      </c>
      <c r="F60" s="113" t="s">
        <v>132</v>
      </c>
      <c r="H60" s="115">
        <f>ROUND(E60*G60, 2)</f>
        <v>0</v>
      </c>
      <c r="J60" s="115">
        <f>ROUND(E60*G60, 2)</f>
        <v>0</v>
      </c>
      <c r="O60" s="113">
        <v>20</v>
      </c>
      <c r="P60" s="113" t="s">
        <v>133</v>
      </c>
      <c r="V60" s="117" t="s">
        <v>191</v>
      </c>
      <c r="W60" s="114">
        <v>2.88</v>
      </c>
      <c r="Z60" s="112" t="s">
        <v>153</v>
      </c>
      <c r="AA60" s="112" t="s">
        <v>237</v>
      </c>
    </row>
    <row r="61" spans="1:27">
      <c r="A61" s="110">
        <v>25</v>
      </c>
      <c r="B61" s="111" t="s">
        <v>234</v>
      </c>
      <c r="C61" s="112" t="s">
        <v>238</v>
      </c>
      <c r="D61" s="118" t="s">
        <v>239</v>
      </c>
      <c r="E61" s="114">
        <v>30.312999999999999</v>
      </c>
      <c r="F61" s="113" t="s">
        <v>132</v>
      </c>
      <c r="H61" s="115">
        <f>ROUND(E61*G61, 2)</f>
        <v>0</v>
      </c>
      <c r="J61" s="115">
        <f>ROUND(E61*G61, 2)</f>
        <v>0</v>
      </c>
      <c r="K61" s="116">
        <v>8.0000000000000007E-5</v>
      </c>
      <c r="L61" s="116">
        <f>E61*K61</f>
        <v>2.4250400000000003E-3</v>
      </c>
      <c r="O61" s="113">
        <v>20</v>
      </c>
      <c r="P61" s="113" t="s">
        <v>133</v>
      </c>
      <c r="V61" s="117" t="s">
        <v>191</v>
      </c>
      <c r="W61" s="114">
        <v>0.72799999999999998</v>
      </c>
      <c r="Z61" s="112" t="s">
        <v>227</v>
      </c>
      <c r="AA61" s="112" t="s">
        <v>240</v>
      </c>
    </row>
    <row r="62" spans="1:27">
      <c r="A62" s="110">
        <v>26</v>
      </c>
      <c r="B62" s="111" t="s">
        <v>234</v>
      </c>
      <c r="C62" s="112" t="s">
        <v>241</v>
      </c>
      <c r="D62" s="118" t="s">
        <v>242</v>
      </c>
      <c r="E62" s="114">
        <v>30.312999999999999</v>
      </c>
      <c r="F62" s="113" t="s">
        <v>132</v>
      </c>
      <c r="H62" s="115">
        <f>ROUND(E62*G62, 2)</f>
        <v>0</v>
      </c>
      <c r="J62" s="115">
        <f>ROUND(E62*G62, 2)</f>
        <v>0</v>
      </c>
      <c r="K62" s="116">
        <v>3.8999999999999999E-4</v>
      </c>
      <c r="L62" s="116">
        <f>E62*K62</f>
        <v>1.1822069999999999E-2</v>
      </c>
      <c r="O62" s="113">
        <v>20</v>
      </c>
      <c r="P62" s="113" t="s">
        <v>133</v>
      </c>
      <c r="V62" s="117" t="s">
        <v>191</v>
      </c>
      <c r="W62" s="114">
        <v>2.9710000000000001</v>
      </c>
      <c r="Z62" s="112" t="s">
        <v>227</v>
      </c>
      <c r="AA62" s="112" t="s">
        <v>243</v>
      </c>
    </row>
    <row r="63" spans="1:27">
      <c r="D63" s="118" t="s">
        <v>244</v>
      </c>
      <c r="V63" s="117" t="s">
        <v>0</v>
      </c>
    </row>
    <row r="64" spans="1:27">
      <c r="D64" s="129" t="s">
        <v>245</v>
      </c>
      <c r="E64" s="130">
        <f>J64</f>
        <v>0</v>
      </c>
      <c r="H64" s="130">
        <f>SUM(H59:H63)</f>
        <v>0</v>
      </c>
      <c r="I64" s="130">
        <f>SUM(I59:I63)</f>
        <v>0</v>
      </c>
      <c r="J64" s="130">
        <f>SUM(J59:J63)</f>
        <v>0</v>
      </c>
      <c r="L64" s="131">
        <f>SUM(L59:L63)</f>
        <v>1.4247109999999999E-2</v>
      </c>
      <c r="N64" s="132">
        <f>SUM(N59:N63)</f>
        <v>0</v>
      </c>
      <c r="W64" s="114">
        <f>SUM(W59:W63)</f>
        <v>6.5789999999999997</v>
      </c>
    </row>
    <row r="66" spans="4:23">
      <c r="D66" s="129" t="s">
        <v>246</v>
      </c>
      <c r="E66" s="130">
        <f>J66</f>
        <v>0</v>
      </c>
      <c r="H66" s="130">
        <f>+H44+H50+H57+H64</f>
        <v>0</v>
      </c>
      <c r="I66" s="130">
        <f>+I44+I50+I57+I64</f>
        <v>0</v>
      </c>
      <c r="J66" s="130">
        <f>+J44+J50+J57+J64</f>
        <v>0</v>
      </c>
      <c r="L66" s="131">
        <f>+L44+L50+L57+L64</f>
        <v>7.9604459999999988E-2</v>
      </c>
      <c r="N66" s="132">
        <f>+N44+N50+N57+N64</f>
        <v>0</v>
      </c>
      <c r="W66" s="114">
        <f>+W44+W50+W57+W64</f>
        <v>12.02</v>
      </c>
    </row>
    <row r="68" spans="4:23">
      <c r="D68" s="133" t="s">
        <v>247</v>
      </c>
      <c r="E68" s="130">
        <f>J68</f>
        <v>0</v>
      </c>
      <c r="H68" s="130">
        <f>+H35+H66</f>
        <v>0</v>
      </c>
      <c r="I68" s="130">
        <f>+I35+I66</f>
        <v>0</v>
      </c>
      <c r="J68" s="130">
        <f>+J35+J66</f>
        <v>0</v>
      </c>
      <c r="L68" s="131">
        <f>+L35+L66</f>
        <v>0.54179160999999998</v>
      </c>
      <c r="N68" s="132">
        <f>+N35+N66</f>
        <v>3.6000000000000004E-2</v>
      </c>
      <c r="W68" s="114">
        <f>+W35+W66</f>
        <v>25.245000000000001</v>
      </c>
    </row>
  </sheetData>
  <printOptions horizontalCentered="1"/>
  <pageMargins left="0.39370078740157483" right="0.35433070866141736" top="0.62992125984251968" bottom="0.59055118110236227" header="0.51181102362204722" footer="0.35433070866141736"/>
  <pageSetup paperSize="9" scale="90" orientation="landscape" r:id="rId1"/>
  <headerFooter alignWithMargins="0">
    <oddFooter>&amp;R&amp;"Arial Narrow,Normálne"&amp;8Strana&amp;"Arial,Normálne"&amp;10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5</vt:i4>
      </vt:variant>
    </vt:vector>
  </HeadingPairs>
  <TitlesOfParts>
    <vt:vector size="8" baseType="lpstr">
      <vt:lpstr>Kryci list</vt:lpstr>
      <vt:lpstr>Rekapitulacia</vt:lpstr>
      <vt:lpstr>Prehlad</vt:lpstr>
      <vt:lpstr>Prehlad!Názvy_tlače</vt:lpstr>
      <vt:lpstr>Rekapitulacia!Názvy_tlače</vt:lpstr>
      <vt:lpstr>'Kryci list'!Oblasť_tlače</vt:lpstr>
      <vt:lpstr>Prehlad!Oblasť_tlače</vt:lpstr>
      <vt:lpstr>Rekapitulacia!Oblasť_tlače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Danka</dc:creator>
  <cp:lastModifiedBy>Alexander Kitanovic</cp:lastModifiedBy>
  <cp:lastPrinted>2009-07-13T08:33:26Z</cp:lastPrinted>
  <dcterms:created xsi:type="dcterms:W3CDTF">1999-04-06T07:39:42Z</dcterms:created>
  <dcterms:modified xsi:type="dcterms:W3CDTF">2018-06-26T08:54:59Z</dcterms:modified>
</cp:coreProperties>
</file>