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príjmy" sheetId="2" r:id="rId1"/>
    <sheet name="MŠ" sheetId="3" r:id="rId2"/>
    <sheet name="ŠKD" sheetId="4" r:id="rId3"/>
    <sheet name="ŠJ" sheetId="5" r:id="rId4"/>
    <sheet name="ZŠ" sheetId="6" r:id="rId5"/>
  </sheets>
  <definedNames>
    <definedName name="_xlnm.Databas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  <c r="L68" i="6" l="1"/>
  <c r="K68" i="6"/>
  <c r="J68" i="6"/>
  <c r="J62" i="6"/>
  <c r="K62" i="6"/>
  <c r="L62" i="6"/>
  <c r="L65" i="6"/>
  <c r="K65" i="6"/>
  <c r="J65" i="6"/>
  <c r="L49" i="6"/>
  <c r="K67" i="6" l="1"/>
  <c r="J67" i="6"/>
  <c r="K66" i="6"/>
  <c r="L27" i="6"/>
  <c r="L26" i="6"/>
  <c r="L23" i="6"/>
  <c r="L22" i="6"/>
  <c r="L18" i="6"/>
  <c r="L17" i="6"/>
  <c r="L66" i="6" s="1"/>
  <c r="L13" i="6"/>
  <c r="L6" i="6"/>
  <c r="K64" i="6" l="1"/>
  <c r="L54" i="6" l="1"/>
  <c r="L53" i="6"/>
  <c r="L52" i="6"/>
  <c r="L51" i="6"/>
  <c r="L50" i="6"/>
  <c r="L48" i="6"/>
  <c r="L47" i="6"/>
  <c r="L46" i="6"/>
  <c r="L67" i="6" s="1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8" i="6"/>
  <c r="L25" i="6"/>
  <c r="L24" i="6"/>
  <c r="L21" i="6"/>
  <c r="L20" i="6"/>
  <c r="L19" i="6"/>
  <c r="L16" i="6"/>
  <c r="L15" i="6"/>
  <c r="L14" i="6"/>
  <c r="L12" i="6"/>
  <c r="L11" i="6"/>
  <c r="L10" i="6"/>
  <c r="L9" i="6"/>
  <c r="L8" i="6"/>
  <c r="L7" i="6"/>
  <c r="L5" i="6"/>
  <c r="L4" i="6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K26" i="4"/>
  <c r="K25" i="4"/>
  <c r="K24" i="4"/>
  <c r="K23" i="4"/>
  <c r="K22" i="4"/>
  <c r="K21" i="4"/>
  <c r="K20" i="4"/>
  <c r="K19" i="4"/>
  <c r="K18" i="4"/>
  <c r="K17" i="4"/>
  <c r="K15" i="4"/>
  <c r="K14" i="4"/>
  <c r="K13" i="4"/>
  <c r="K12" i="4"/>
  <c r="K11" i="4"/>
  <c r="K10" i="4"/>
  <c r="K9" i="4"/>
  <c r="K8" i="4"/>
  <c r="K7" i="4"/>
  <c r="K6" i="4"/>
  <c r="K5" i="4"/>
  <c r="K4" i="4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5" i="3"/>
  <c r="L14" i="3"/>
  <c r="L13" i="3"/>
  <c r="L12" i="3"/>
  <c r="L11" i="3"/>
  <c r="L10" i="3"/>
  <c r="L9" i="3"/>
  <c r="L8" i="3"/>
  <c r="L7" i="3"/>
  <c r="L6" i="3"/>
  <c r="L5" i="3"/>
  <c r="L4" i="3"/>
  <c r="G11" i="2"/>
  <c r="G10" i="2"/>
  <c r="G9" i="2"/>
  <c r="G8" i="2"/>
  <c r="G7" i="2"/>
  <c r="G6" i="2"/>
  <c r="G5" i="2"/>
  <c r="L39" i="5" l="1"/>
  <c r="J58" i="6"/>
  <c r="L57" i="6"/>
  <c r="K57" i="6"/>
  <c r="J57" i="6"/>
  <c r="K58" i="6" l="1"/>
  <c r="L58" i="6"/>
  <c r="K43" i="5" l="1"/>
  <c r="J43" i="5"/>
  <c r="L43" i="5" l="1"/>
  <c r="L61" i="6" l="1"/>
  <c r="K61" i="6"/>
  <c r="J61" i="6"/>
  <c r="L64" i="6"/>
  <c r="L63" i="6"/>
  <c r="L60" i="6"/>
  <c r="L59" i="6"/>
  <c r="L55" i="6"/>
  <c r="J64" i="6"/>
  <c r="L29" i="6"/>
  <c r="L19" i="5"/>
  <c r="L45" i="5"/>
  <c r="L44" i="5"/>
  <c r="L42" i="5"/>
  <c r="L41" i="5"/>
  <c r="K45" i="5"/>
  <c r="K44" i="5"/>
  <c r="K42" i="5"/>
  <c r="K41" i="5"/>
  <c r="K39" i="5"/>
  <c r="J42" i="5"/>
  <c r="J41" i="5"/>
  <c r="L56" i="6" l="1"/>
  <c r="L40" i="5"/>
  <c r="I27" i="4"/>
  <c r="I30" i="4" s="1"/>
  <c r="K29" i="4"/>
  <c r="K27" i="4"/>
  <c r="K30" i="4" s="1"/>
  <c r="K16" i="4"/>
  <c r="L46" i="3"/>
  <c r="L45" i="3"/>
  <c r="L44" i="3"/>
  <c r="L41" i="3"/>
  <c r="L40" i="3"/>
  <c r="L16" i="3"/>
  <c r="K28" i="4" l="1"/>
  <c r="L42" i="3"/>
  <c r="L43" i="3" s="1"/>
  <c r="K19" i="5" l="1"/>
  <c r="K40" i="5" s="1"/>
  <c r="J45" i="5" l="1"/>
  <c r="F13" i="2" l="1"/>
  <c r="I29" i="4" l="1"/>
  <c r="J40" i="3"/>
  <c r="J41" i="3"/>
  <c r="K46" i="3" l="1"/>
  <c r="K63" i="6"/>
  <c r="G13" i="2"/>
  <c r="J29" i="4"/>
  <c r="K40" i="3"/>
  <c r="K59" i="6"/>
  <c r="J27" i="4"/>
  <c r="J30" i="4" s="1"/>
  <c r="K45" i="3"/>
  <c r="K60" i="6"/>
  <c r="K41" i="3"/>
  <c r="K44" i="3"/>
  <c r="K29" i="6"/>
  <c r="K55" i="6"/>
  <c r="J16" i="4"/>
  <c r="J55" i="6"/>
  <c r="J56" i="6" s="1"/>
  <c r="K56" i="6" l="1"/>
  <c r="J28" i="4"/>
  <c r="J63" i="6"/>
  <c r="J60" i="6"/>
  <c r="J59" i="6"/>
  <c r="J29" i="6"/>
  <c r="J44" i="5"/>
  <c r="J19" i="5"/>
  <c r="I16" i="4"/>
  <c r="J46" i="3"/>
  <c r="J45" i="3"/>
  <c r="J44" i="3"/>
  <c r="E13" i="2"/>
  <c r="K16" i="3" l="1"/>
  <c r="K42" i="3" s="1"/>
  <c r="K43" i="3" s="1"/>
  <c r="J16" i="3"/>
  <c r="J39" i="5" l="1"/>
  <c r="J40" i="5" s="1"/>
  <c r="J42" i="3"/>
  <c r="J43" i="3" s="1"/>
  <c r="I28" i="4" l="1"/>
</calcChain>
</file>

<file path=xl/sharedStrings.xml><?xml version="1.0" encoding="utf-8"?>
<sst xmlns="http://schemas.openxmlformats.org/spreadsheetml/2006/main" count="1175" uniqueCount="226">
  <si>
    <t>UCET</t>
  </si>
  <si>
    <t>OD</t>
  </si>
  <si>
    <t>SK</t>
  </si>
  <si>
    <t>TR</t>
  </si>
  <si>
    <t>PT</t>
  </si>
  <si>
    <t>POL</t>
  </si>
  <si>
    <t>PROG</t>
  </si>
  <si>
    <t>ZDROJ</t>
  </si>
  <si>
    <t>POPIS</t>
  </si>
  <si>
    <t>3</t>
  </si>
  <si>
    <t>212003</t>
  </si>
  <si>
    <t>41</t>
  </si>
  <si>
    <t>1</t>
  </si>
  <si>
    <t>223002</t>
  </si>
  <si>
    <t>2</t>
  </si>
  <si>
    <t>4</t>
  </si>
  <si>
    <t>223003</t>
  </si>
  <si>
    <t>5</t>
  </si>
  <si>
    <t>102</t>
  </si>
  <si>
    <t>311</t>
  </si>
  <si>
    <t>72a</t>
  </si>
  <si>
    <t>09</t>
  </si>
  <si>
    <t>611</t>
  </si>
  <si>
    <t>7.2.</t>
  </si>
  <si>
    <t>111</t>
  </si>
  <si>
    <t>612001</t>
  </si>
  <si>
    <t>612002</t>
  </si>
  <si>
    <t>614</t>
  </si>
  <si>
    <t>odmeny</t>
  </si>
  <si>
    <t>621</t>
  </si>
  <si>
    <t>625001</t>
  </si>
  <si>
    <t>625002</t>
  </si>
  <si>
    <t>625003</t>
  </si>
  <si>
    <t>625004</t>
  </si>
  <si>
    <t>625005</t>
  </si>
  <si>
    <t>Na poistenie v nezamestnanosti</t>
  </si>
  <si>
    <t>625007</t>
  </si>
  <si>
    <t>632001</t>
  </si>
  <si>
    <t>7.1.</t>
  </si>
  <si>
    <t>Energie</t>
  </si>
  <si>
    <t>8</t>
  </si>
  <si>
    <t>632002</t>
  </si>
  <si>
    <t>632003</t>
  </si>
  <si>
    <t>633006</t>
  </si>
  <si>
    <t>633009</t>
  </si>
  <si>
    <t>72c</t>
  </si>
  <si>
    <t>635001</t>
  </si>
  <si>
    <t>635006</t>
  </si>
  <si>
    <t>637004</t>
  </si>
  <si>
    <t>637016</t>
  </si>
  <si>
    <t>637027</t>
  </si>
  <si>
    <t>Odmeny zam.mimoprac.pomeru</t>
  </si>
  <si>
    <t>642015</t>
  </si>
  <si>
    <t>Odmeny</t>
  </si>
  <si>
    <t>6</t>
  </si>
  <si>
    <t>vzdel.pouk-odmeny</t>
  </si>
  <si>
    <t>623</t>
  </si>
  <si>
    <t>631001</t>
  </si>
  <si>
    <t>633004</t>
  </si>
  <si>
    <t>635004</t>
  </si>
  <si>
    <t>637001</t>
  </si>
  <si>
    <t>637012</t>
  </si>
  <si>
    <t>Poplatky, odvody</t>
  </si>
  <si>
    <t>0</t>
  </si>
  <si>
    <t>7.4.</t>
  </si>
  <si>
    <t>7.3.</t>
  </si>
  <si>
    <t>účet</t>
  </si>
  <si>
    <t>položka</t>
  </si>
  <si>
    <t>z prenájmov</t>
  </si>
  <si>
    <t>poplatky materská škola</t>
  </si>
  <si>
    <t>poplatky školský klub</t>
  </si>
  <si>
    <t>poplatky šj - cudzí stravníci</t>
  </si>
  <si>
    <t>Mzdy a odvody spolu</t>
  </si>
  <si>
    <t>Prevádzka spolu</t>
  </si>
  <si>
    <t>Materská škola sumár</t>
  </si>
  <si>
    <t xml:space="preserve">Tarifný plat </t>
  </si>
  <si>
    <t>Poistné do Všeob.zdravot.poist.</t>
  </si>
  <si>
    <t>Na nemocenské poistenie</t>
  </si>
  <si>
    <t>Na starobné poistenie</t>
  </si>
  <si>
    <t>Na úrazové poistenie</t>
  </si>
  <si>
    <t>Na invalidné poistenie</t>
  </si>
  <si>
    <t>Na poistenie do rezervného fondu sol.</t>
  </si>
  <si>
    <t>poplatky mš-Energie</t>
  </si>
  <si>
    <t>0-ročník-Energie</t>
  </si>
  <si>
    <t>Vodné, stočné</t>
  </si>
  <si>
    <t>Poštové a telekomun. služby</t>
  </si>
  <si>
    <t>Všeobecný materiál</t>
  </si>
  <si>
    <t>Knihy,časopisy,noviny,učebné pomôcky</t>
  </si>
  <si>
    <t>poplatky mš-Učebné pomôcky</t>
  </si>
  <si>
    <t>dary-učebné pomôcky</t>
  </si>
  <si>
    <t>0-ročník-Učebné pomôcky</t>
  </si>
  <si>
    <t>údržba budov, priestorov a objektov</t>
  </si>
  <si>
    <t>Všeobecné služby</t>
  </si>
  <si>
    <t>poplatky mš -Všeobecné služby</t>
  </si>
  <si>
    <t>Na nemocenské dávky</t>
  </si>
  <si>
    <t>Prídel do sociáneho fondu</t>
  </si>
  <si>
    <t xml:space="preserve">poplatky škd - Tarifný plat </t>
  </si>
  <si>
    <t>poplatky škd-Energie</t>
  </si>
  <si>
    <t>poplatky škd - Vodné, stočné</t>
  </si>
  <si>
    <t>poplatky škd -Učebné pomôcky</t>
  </si>
  <si>
    <t>poplatky cudzí - Všeobecný materiál</t>
  </si>
  <si>
    <t>Školská jedáleň sumár</t>
  </si>
  <si>
    <t>Poistné do ostatných zdrav. poisť.</t>
  </si>
  <si>
    <t>Cestovné</t>
  </si>
  <si>
    <t>Prev.stroje,technika a nárad.</t>
  </si>
  <si>
    <t>z nájmov - Všeobecný materiál</t>
  </si>
  <si>
    <t>Školenia,kurzy,semin.,porady,konf.,symp.</t>
  </si>
  <si>
    <t>poplatky škd-Prídel do sociáneho fondu</t>
  </si>
  <si>
    <t>poplatky šj - režijné náklady uzn.MZ</t>
  </si>
  <si>
    <t>SPOLU</t>
  </si>
  <si>
    <t>Výdavky</t>
  </si>
  <si>
    <t>Základná škola sumár</t>
  </si>
  <si>
    <t>Školský klub sumár</t>
  </si>
  <si>
    <t>Materská škola - poplatky rodičov</t>
  </si>
  <si>
    <t>Materská škola - prenesené kompetencie</t>
  </si>
  <si>
    <t>Materská škola - dary, granty</t>
  </si>
  <si>
    <t>Školský klub - poplatky rodičov</t>
  </si>
  <si>
    <t>Školská jedáleň- poplatky- režie</t>
  </si>
  <si>
    <t>Školská jedáleň - poplatky-cudzí stravníci</t>
  </si>
  <si>
    <t>Základná škola- nájmy</t>
  </si>
  <si>
    <t>Základná škola- prenesené kompetencie</t>
  </si>
  <si>
    <t>Základná škola- vzdelávacie poukazy</t>
  </si>
  <si>
    <t>Základná škola- dary, granty</t>
  </si>
  <si>
    <t>poplatky škd-Všeobecné služby</t>
  </si>
  <si>
    <t>42</t>
  </si>
  <si>
    <t>Na  nemocenské dávky</t>
  </si>
  <si>
    <t>pop. Mš - údržba interiérového vybavenia</t>
  </si>
  <si>
    <t>údržba prev.strojov., zariadení, technika</t>
  </si>
  <si>
    <t>popl. mš - údržba budov, priestorov a objektov</t>
  </si>
  <si>
    <t xml:space="preserve">0. ročník - Všeobecný materiál </t>
  </si>
  <si>
    <t>školenia, semináre</t>
  </si>
  <si>
    <t>poplatky - údržba budov</t>
  </si>
  <si>
    <t>poplatky - všeobecný materiál</t>
  </si>
  <si>
    <t>Ochranné prac. prostriedky</t>
  </si>
  <si>
    <t>Školská jedáleň- z RMČ</t>
  </si>
  <si>
    <t>poplatky réžia - Všeobecné služby</t>
  </si>
  <si>
    <t>poplatky réžia -  všeobecný materiál</t>
  </si>
  <si>
    <t>nájmy-energie</t>
  </si>
  <si>
    <t>Školský klub- RMČ</t>
  </si>
  <si>
    <t>Materská škola- RMČ</t>
  </si>
  <si>
    <t>učebnice</t>
  </si>
  <si>
    <t>Základná škola-účebnice</t>
  </si>
  <si>
    <t>Základná škola- lyžiarský výcvik</t>
  </si>
  <si>
    <t>Základná škola- škola v prírode</t>
  </si>
  <si>
    <t>lyžiarský výcvik-služby</t>
  </si>
  <si>
    <t>škola v prírode-služby</t>
  </si>
  <si>
    <t xml:space="preserve">poplatky mš - Všeobecný materiál </t>
  </si>
  <si>
    <t>ochranné pracovné prostriedky</t>
  </si>
  <si>
    <t>školenia a semináre</t>
  </si>
  <si>
    <t>poplatky mš-materiál-inter.vybavenie</t>
  </si>
  <si>
    <t>poplatky mš -stravovanie zamestnancov</t>
  </si>
  <si>
    <t>poplatky mš-Odmeny zam.mimoprac.pomer</t>
  </si>
  <si>
    <t>poplatky mš-Na nemocenské dávky</t>
  </si>
  <si>
    <t>príplatky-riadenie,nadčasy.tr.uč., zač. uč.</t>
  </si>
  <si>
    <t>poplatky škd-stravovanie zamestnancov</t>
  </si>
  <si>
    <t>poplatky réžia - stravovanie zamestnancov</t>
  </si>
  <si>
    <t>vzdel.poukazy-Všeobecný materiál</t>
  </si>
  <si>
    <t>stravovanie zamestnancov</t>
  </si>
  <si>
    <t>príplatok-osobný</t>
  </si>
  <si>
    <t>príplatky-riadiaci,nadčasy.tr.uč.</t>
  </si>
  <si>
    <t>popl.mš-Poštové a telekomun. služby</t>
  </si>
  <si>
    <t>prevádzka - z RMČ</t>
  </si>
  <si>
    <t>poplatky škd - osobný prípl.</t>
  </si>
  <si>
    <t xml:space="preserve">poplatky škd - odmeny </t>
  </si>
  <si>
    <t>príplatky- osobný</t>
  </si>
  <si>
    <t>príplatky- riadiaci,nadčasy, kreditový ...</t>
  </si>
  <si>
    <t>reprezentačné, občerstvenie</t>
  </si>
  <si>
    <t>poplatky réžia -  energie</t>
  </si>
  <si>
    <t>poplatky mš- tarifný plat</t>
  </si>
  <si>
    <t>poplatky réžia - príplatky-osobný</t>
  </si>
  <si>
    <t>príplatky-ostatné,nadčasy</t>
  </si>
  <si>
    <t xml:space="preserve">Tarifný plat- asistent </t>
  </si>
  <si>
    <t>Poistné do VšZP-asistent</t>
  </si>
  <si>
    <t>príplatky-osobný</t>
  </si>
  <si>
    <t>Tarifný plat - poplatky</t>
  </si>
  <si>
    <t>Základná škola- normatívne financovanie</t>
  </si>
  <si>
    <t>Základná škola- nenormatívne financovanie</t>
  </si>
  <si>
    <t>popl. mš Vodné, stočné</t>
  </si>
  <si>
    <t>poplatky šj - potraviny</t>
  </si>
  <si>
    <t xml:space="preserve"> </t>
  </si>
  <si>
    <t>popl.stravníci-potraviny</t>
  </si>
  <si>
    <t>Školská jedáleň- potraviny</t>
  </si>
  <si>
    <t>Základná škola-asistent</t>
  </si>
  <si>
    <t>72f</t>
  </si>
  <si>
    <t>Rozpočet  2019</t>
  </si>
  <si>
    <t>Odmeny-najmy</t>
  </si>
  <si>
    <t>úprava</t>
  </si>
  <si>
    <t>Poznámky</t>
  </si>
  <si>
    <t>navýšenie zo strany MŠSR</t>
  </si>
  <si>
    <t>úpravy</t>
  </si>
  <si>
    <t>Na starobné poistenie-asistent</t>
  </si>
  <si>
    <t>Školská jedáleň-št.príspevok na stravu</t>
  </si>
  <si>
    <t>štátny príspevok na stravu</t>
  </si>
  <si>
    <t>11O6</t>
  </si>
  <si>
    <t>Tarifný plat- projekt</t>
  </si>
  <si>
    <t>Poistné do VšZP-projekt</t>
  </si>
  <si>
    <t>Na starobné poistenie-projekt</t>
  </si>
  <si>
    <t>Na nemocenské poistenie-projekt</t>
  </si>
  <si>
    <t>Na úrazové poistenie-projekt</t>
  </si>
  <si>
    <t>Na invalidné poistenie-projekt</t>
  </si>
  <si>
    <t>Na poistenie v nezamest. -projekt</t>
  </si>
  <si>
    <t>Na poistenie do rezer.fond.slod.-projekt</t>
  </si>
  <si>
    <t>11o6</t>
  </si>
  <si>
    <t>Základná škola-PROJEKT</t>
  </si>
  <si>
    <t>príspevok-rekreačné poukazy</t>
  </si>
  <si>
    <t>Základná škola-rekreačné poukazy</t>
  </si>
  <si>
    <t>projekt</t>
  </si>
  <si>
    <t>dary</t>
  </si>
  <si>
    <t>Rozpočet  na rok 2019 - PRÍJMY - rozpočtové opatrenie č.2</t>
  </si>
  <si>
    <t>Príjmy</t>
  </si>
  <si>
    <t>Rozpočet  na rok 2019 - Materská škola - MŠ - rozpočtové opatrenie č.2</t>
  </si>
  <si>
    <t>Rozpočet  na rok 2019 - Školský klub detí - ŠKD - rozpočtové opatrenie č.2</t>
  </si>
  <si>
    <t>Rozpočet na rok 2019  - Školská jedáleň a kuchyňa - ŠJ a K -rozpočtové opatrenie č.2</t>
  </si>
  <si>
    <t>Rozpočetna rok 2019 - Základná škola - ZŠ - rozpočtové opatrenie č.2</t>
  </si>
  <si>
    <t xml:space="preserve">finančné prostriedky získané na projekt v ZŠ úspešnejší cez MŠVVaŠ SR </t>
  </si>
  <si>
    <t>zníženie finančných prostriedkov MŠVVaŠ SR podľa eduzberu k 15.09.2019</t>
  </si>
  <si>
    <t>navýšenie finančných prostriedkov na podporu stravy zo strany MPSVaR</t>
  </si>
  <si>
    <t>navýšenie finančných prostriedkov MŠVVaŠ SR podľa eduzberu k 15.09.2019</t>
  </si>
  <si>
    <t xml:space="preserve">schválený projekt - finančné prostriedky získané na projekt v ZŠ úspešnejší cez MŠVVaŠ SR </t>
  </si>
  <si>
    <t>zníženie  finančných prostriedkov MŠVVaŠ SR podľa skutočného počtu odovzdaných poukazov</t>
  </si>
  <si>
    <t>navýšenie finančných prostriedkov zo strany MŠVVaŠ SR</t>
  </si>
  <si>
    <t>zníženie finančných prostriedkov zo strany MŠVVaŠ SR podľa skutočného počtu</t>
  </si>
  <si>
    <t>zníženie zo stravny MŠVVaŠ SR</t>
  </si>
  <si>
    <t xml:space="preserve">schválený projekt - v ZŠ úspešnejší, operačný program ľudské zdroje  </t>
  </si>
  <si>
    <t>navýšenie finančných prostriedkov  zo strany MŠVVaŠ SR</t>
  </si>
  <si>
    <t>zníženie finančných prostriedkov zo strany MŠVVaŠ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</si>
</sst>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" fillId="2" borderId="5" applyNumberFormat="0" applyFont="0" applyAlignment="0" applyProtection="0"/>
    <xf numFmtId="0" fontId="6" fillId="3" borderId="6" applyNumberFormat="0" applyAlignment="0" applyProtection="0"/>
    <xf numFmtId="0" fontId="7" fillId="4" borderId="6" applyNumberFormat="0" applyAlignment="0" applyProtection="0"/>
    <xf numFmtId="0" fontId="8" fillId="4" borderId="7" applyNumberFormat="0" applyAlignment="0" applyProtection="0"/>
  </cellStyleXfs>
  <cellXfs count="95">
    <xf numFmtId="0" fontId="0" fillId="0" borderId="0" xfId="0"/>
    <xf numFmtId="1" fontId="0" fillId="5" borderId="1" xfId="0" applyNumberFormat="1" applyFill="1" applyBorder="1"/>
    <xf numFmtId="0" fontId="0" fillId="5" borderId="1" xfId="0" applyFill="1" applyBorder="1"/>
    <xf numFmtId="0" fontId="10" fillId="5" borderId="1" xfId="0" applyFont="1" applyFill="1" applyBorder="1"/>
    <xf numFmtId="4" fontId="0" fillId="5" borderId="1" xfId="0" applyNumberFormat="1" applyFill="1" applyBorder="1"/>
    <xf numFmtId="0" fontId="0" fillId="5" borderId="0" xfId="0" applyFill="1"/>
    <xf numFmtId="0" fontId="10" fillId="5" borderId="0" xfId="0" applyFont="1" applyFill="1"/>
    <xf numFmtId="0" fontId="5" fillId="5" borderId="0" xfId="0" applyFont="1" applyFill="1"/>
    <xf numFmtId="1" fontId="10" fillId="5" borderId="1" xfId="0" applyNumberFormat="1" applyFont="1" applyFill="1" applyBorder="1"/>
    <xf numFmtId="1" fontId="9" fillId="5" borderId="1" xfId="0" applyNumberFormat="1" applyFont="1" applyFill="1" applyBorder="1"/>
    <xf numFmtId="1" fontId="0" fillId="5" borderId="1" xfId="0" applyNumberFormat="1" applyFill="1" applyBorder="1" applyAlignment="1">
      <alignment horizontal="left"/>
    </xf>
    <xf numFmtId="1" fontId="5" fillId="5" borderId="1" xfId="0" applyNumberFormat="1" applyFont="1" applyFill="1" applyBorder="1"/>
    <xf numFmtId="0" fontId="0" fillId="5" borderId="0" xfId="0" applyFill="1" applyBorder="1"/>
    <xf numFmtId="1" fontId="0" fillId="5" borderId="0" xfId="0" applyNumberFormat="1" applyFill="1" applyBorder="1"/>
    <xf numFmtId="0" fontId="10" fillId="5" borderId="0" xfId="0" applyFont="1" applyFill="1" applyBorder="1"/>
    <xf numFmtId="0" fontId="9" fillId="5" borderId="0" xfId="0" applyFont="1" applyFill="1"/>
    <xf numFmtId="2" fontId="0" fillId="5" borderId="0" xfId="0" applyNumberFormat="1" applyFill="1"/>
    <xf numFmtId="0" fontId="11" fillId="5" borderId="1" xfId="0" applyFont="1" applyFill="1" applyBorder="1"/>
    <xf numFmtId="0" fontId="9" fillId="5" borderId="1" xfId="0" applyFont="1" applyFill="1" applyBorder="1"/>
    <xf numFmtId="1" fontId="10" fillId="5" borderId="8" xfId="0" applyNumberFormat="1" applyFont="1" applyFill="1" applyBorder="1"/>
    <xf numFmtId="2" fontId="10" fillId="5" borderId="8" xfId="0" applyNumberFormat="1" applyFont="1" applyFill="1" applyBorder="1" applyAlignment="1">
      <alignment wrapText="1"/>
    </xf>
    <xf numFmtId="2" fontId="10" fillId="5" borderId="8" xfId="0" applyNumberFormat="1" applyFont="1" applyFill="1" applyBorder="1" applyAlignment="1">
      <alignment horizontal="center" vertical="center" wrapText="1"/>
    </xf>
    <xf numFmtId="3" fontId="0" fillId="5" borderId="0" xfId="0" applyNumberFormat="1" applyFill="1"/>
    <xf numFmtId="3" fontId="9" fillId="5" borderId="0" xfId="0" applyNumberFormat="1" applyFont="1" applyFill="1"/>
    <xf numFmtId="1" fontId="9" fillId="5" borderId="0" xfId="0" applyNumberFormat="1" applyFont="1" applyFill="1"/>
    <xf numFmtId="1" fontId="0" fillId="5" borderId="0" xfId="0" applyNumberFormat="1" applyFill="1"/>
    <xf numFmtId="1" fontId="0" fillId="5" borderId="0" xfId="0" applyNumberFormat="1" applyFont="1" applyFill="1"/>
    <xf numFmtId="1" fontId="0" fillId="5" borderId="9" xfId="0" applyNumberFormat="1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5" fillId="5" borderId="11" xfId="0" applyFont="1" applyFill="1" applyBorder="1"/>
    <xf numFmtId="1" fontId="10" fillId="5" borderId="12" xfId="0" applyNumberFormat="1" applyFont="1" applyFill="1" applyBorder="1"/>
    <xf numFmtId="1" fontId="5" fillId="5" borderId="9" xfId="0" applyNumberFormat="1" applyFont="1" applyFill="1" applyBorder="1"/>
    <xf numFmtId="1" fontId="0" fillId="5" borderId="10" xfId="0" applyNumberFormat="1" applyFill="1" applyBorder="1"/>
    <xf numFmtId="1" fontId="0" fillId="5" borderId="11" xfId="0" applyNumberFormat="1" applyFill="1" applyBorder="1"/>
    <xf numFmtId="0" fontId="10" fillId="5" borderId="11" xfId="0" applyFont="1" applyFill="1" applyBorder="1"/>
    <xf numFmtId="1" fontId="5" fillId="5" borderId="11" xfId="0" applyNumberFormat="1" applyFont="1" applyFill="1" applyBorder="1"/>
    <xf numFmtId="0" fontId="0" fillId="5" borderId="0" xfId="0" applyFill="1" applyAlignment="1">
      <alignment vertical="top"/>
    </xf>
    <xf numFmtId="0" fontId="11" fillId="5" borderId="9" xfId="0" applyFont="1" applyFill="1" applyBorder="1"/>
    <xf numFmtId="0" fontId="0" fillId="5" borderId="13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13" fillId="5" borderId="14" xfId="0" applyFont="1" applyFill="1" applyBorder="1" applyAlignment="1">
      <alignment vertical="top"/>
    </xf>
    <xf numFmtId="0" fontId="13" fillId="5" borderId="14" xfId="0" applyFont="1" applyFill="1" applyBorder="1" applyAlignment="1">
      <alignment vertical="center"/>
    </xf>
    <xf numFmtId="1" fontId="15" fillId="5" borderId="1" xfId="0" applyNumberFormat="1" applyFont="1" applyFill="1" applyBorder="1"/>
    <xf numFmtId="1" fontId="16" fillId="5" borderId="1" xfId="0" applyNumberFormat="1" applyFont="1" applyFill="1" applyBorder="1"/>
    <xf numFmtId="0" fontId="15" fillId="5" borderId="1" xfId="0" applyFont="1" applyFill="1" applyBorder="1"/>
    <xf numFmtId="1" fontId="0" fillId="5" borderId="1" xfId="0" applyNumberFormat="1" applyFont="1" applyFill="1" applyBorder="1"/>
    <xf numFmtId="3" fontId="0" fillId="5" borderId="1" xfId="0" applyNumberFormat="1" applyFont="1" applyFill="1" applyBorder="1"/>
    <xf numFmtId="3" fontId="5" fillId="5" borderId="1" xfId="0" applyNumberFormat="1" applyFont="1" applyFill="1" applyBorder="1"/>
    <xf numFmtId="3" fontId="5" fillId="5" borderId="11" xfId="0" applyNumberFormat="1" applyFont="1" applyFill="1" applyBorder="1"/>
    <xf numFmtId="2" fontId="10" fillId="5" borderId="12" xfId="0" applyNumberFormat="1" applyFont="1" applyFill="1" applyBorder="1" applyAlignment="1">
      <alignment wrapText="1"/>
    </xf>
    <xf numFmtId="0" fontId="0" fillId="5" borderId="17" xfId="0" applyFill="1" applyBorder="1"/>
    <xf numFmtId="0" fontId="14" fillId="5" borderId="15" xfId="0" applyFont="1" applyFill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0" fontId="5" fillId="5" borderId="15" xfId="0" applyFont="1" applyFill="1" applyBorder="1" applyAlignment="1"/>
    <xf numFmtId="0" fontId="5" fillId="5" borderId="16" xfId="0" applyFont="1" applyFill="1" applyBorder="1" applyAlignment="1"/>
    <xf numFmtId="0" fontId="0" fillId="5" borderId="16" xfId="0" applyFill="1" applyBorder="1"/>
    <xf numFmtId="0" fontId="13" fillId="5" borderId="0" xfId="0" applyFont="1" applyFill="1" applyBorder="1" applyAlignment="1">
      <alignment vertical="top"/>
    </xf>
    <xf numFmtId="0" fontId="13" fillId="5" borderId="0" xfId="0" applyFont="1" applyFill="1" applyBorder="1" applyAlignment="1">
      <alignment vertical="center"/>
    </xf>
    <xf numFmtId="1" fontId="0" fillId="5" borderId="9" xfId="0" applyNumberFormat="1" applyFont="1" applyFill="1" applyBorder="1"/>
    <xf numFmtId="2" fontId="10" fillId="5" borderId="18" xfId="0" applyNumberFormat="1" applyFont="1" applyFill="1" applyBorder="1" applyAlignment="1">
      <alignment horizontal="center" vertical="center" wrapText="1"/>
    </xf>
    <xf numFmtId="3" fontId="10" fillId="5" borderId="19" xfId="0" applyNumberFormat="1" applyFont="1" applyFill="1" applyBorder="1"/>
    <xf numFmtId="1" fontId="15" fillId="5" borderId="19" xfId="0" applyNumberFormat="1" applyFont="1" applyFill="1" applyBorder="1"/>
    <xf numFmtId="1" fontId="16" fillId="5" borderId="19" xfId="0" applyNumberFormat="1" applyFont="1" applyFill="1" applyBorder="1"/>
    <xf numFmtId="0" fontId="15" fillId="5" borderId="11" xfId="0" applyFont="1" applyFill="1" applyBorder="1"/>
    <xf numFmtId="1" fontId="16" fillId="5" borderId="11" xfId="0" applyNumberFormat="1" applyFont="1" applyFill="1" applyBorder="1"/>
    <xf numFmtId="0" fontId="5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5" borderId="15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12" fillId="0" borderId="14" xfId="0" applyFont="1" applyBorder="1" applyAlignment="1"/>
    <xf numFmtId="0" fontId="5" fillId="0" borderId="14" xfId="0" applyFont="1" applyBorder="1" applyAlignment="1"/>
    <xf numFmtId="3" fontId="9" fillId="5" borderId="19" xfId="0" applyNumberFormat="1" applyFont="1" applyFill="1" applyBorder="1"/>
    <xf numFmtId="1" fontId="0" fillId="5" borderId="19" xfId="0" applyNumberFormat="1" applyFont="1" applyFill="1" applyBorder="1"/>
    <xf numFmtId="3" fontId="0" fillId="5" borderId="19" xfId="0" applyNumberFormat="1" applyFont="1" applyFill="1" applyBorder="1"/>
    <xf numFmtId="1" fontId="5" fillId="5" borderId="19" xfId="0" applyNumberFormat="1" applyFont="1" applyFill="1" applyBorder="1"/>
    <xf numFmtId="1" fontId="9" fillId="5" borderId="19" xfId="0" applyNumberFormat="1" applyFont="1" applyFill="1" applyBorder="1"/>
    <xf numFmtId="1" fontId="5" fillId="5" borderId="20" xfId="0" applyNumberFormat="1" applyFont="1" applyFill="1" applyBorder="1"/>
    <xf numFmtId="4" fontId="0" fillId="5" borderId="19" xfId="0" applyNumberFormat="1" applyFill="1" applyBorder="1"/>
    <xf numFmtId="1" fontId="0" fillId="5" borderId="9" xfId="0" applyNumberFormat="1" applyFill="1" applyBorder="1" applyAlignment="1">
      <alignment horizontal="left"/>
    </xf>
    <xf numFmtId="3" fontId="5" fillId="5" borderId="20" xfId="0" applyNumberFormat="1" applyFont="1" applyFill="1" applyBorder="1"/>
    <xf numFmtId="0" fontId="17" fillId="0" borderId="19" xfId="0" applyFont="1" applyBorder="1" applyAlignment="1">
      <alignment horizontal="left" wrapText="1"/>
    </xf>
    <xf numFmtId="3" fontId="5" fillId="5" borderId="19" xfId="0" applyNumberFormat="1" applyFont="1" applyFill="1" applyBorder="1"/>
    <xf numFmtId="3" fontId="9" fillId="5" borderId="19" xfId="0" applyNumberFormat="1" applyFont="1" applyFill="1" applyBorder="1" applyAlignment="1">
      <alignment horizontal="left" wrapText="1"/>
    </xf>
    <xf numFmtId="1" fontId="9" fillId="5" borderId="19" xfId="0" applyNumberFormat="1" applyFont="1" applyFill="1" applyBorder="1" applyAlignment="1">
      <alignment wrapText="1"/>
    </xf>
    <xf numFmtId="3" fontId="10" fillId="5" borderId="19" xfId="0" applyNumberFormat="1" applyFont="1" applyFill="1" applyBorder="1" applyAlignment="1">
      <alignment wrapText="1"/>
    </xf>
    <xf numFmtId="3" fontId="9" fillId="5" borderId="19" xfId="0" applyNumberFormat="1" applyFont="1" applyFill="1" applyBorder="1" applyAlignment="1">
      <alignment wrapText="1"/>
    </xf>
    <xf numFmtId="3" fontId="10" fillId="5" borderId="19" xfId="0" applyNumberFormat="1" applyFont="1" applyFill="1" applyBorder="1" applyAlignment="1">
      <alignment horizontal="left" wrapText="1"/>
    </xf>
    <xf numFmtId="3" fontId="10" fillId="5" borderId="20" xfId="0" applyNumberFormat="1" applyFont="1" applyFill="1" applyBorder="1" applyAlignment="1">
      <alignment wrapText="1"/>
    </xf>
  </cellXfs>
  <cellStyles count="9"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a" xfId="0" builtinId="0"/>
    <cellStyle name="Poznámka" xfId="5" builtinId="10" customBuiltin="1"/>
    <cellStyle name="Vstup" xfId="6" builtinId="20" customBuiltin="1"/>
    <cellStyle name="Výpočet" xfId="7" builtinId="22" customBuiltin="1"/>
    <cellStyle name="Výstup" xfId="8" builtinId="21" customBuiltin="1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G30" sqref="G30"/>
    </sheetView>
  </sheetViews>
  <sheetFormatPr defaultRowHeight="15" x14ac:dyDescent="0.25"/>
  <cols>
    <col min="1" max="3" width="9.140625" style="5"/>
    <col min="4" max="4" width="33.85546875" style="5" customWidth="1"/>
    <col min="5" max="7" width="10.7109375" style="5" customWidth="1"/>
    <col min="8" max="8" width="24.5703125" style="5" customWidth="1"/>
    <col min="9" max="16384" width="9.140625" style="5"/>
  </cols>
  <sheetData>
    <row r="1" spans="1:9" ht="21.75" thickBot="1" x14ac:dyDescent="0.3">
      <c r="A1" s="70" t="s">
        <v>208</v>
      </c>
      <c r="B1" s="71"/>
      <c r="C1" s="71"/>
      <c r="D1" s="71"/>
      <c r="E1" s="71"/>
      <c r="F1" s="71"/>
      <c r="G1" s="71"/>
      <c r="H1" s="71"/>
      <c r="I1" s="71"/>
    </row>
    <row r="2" spans="1:9" ht="15.75" thickBot="1" x14ac:dyDescent="0.3">
      <c r="A2" s="68" t="s">
        <v>209</v>
      </c>
      <c r="B2" s="69"/>
      <c r="C2" s="69"/>
      <c r="D2" s="69"/>
      <c r="E2" s="69"/>
      <c r="F2" s="69"/>
      <c r="G2" s="69"/>
      <c r="H2" s="53"/>
    </row>
    <row r="3" spans="1:9" s="6" customFormat="1" ht="37.5" customHeight="1" x14ac:dyDescent="0.2">
      <c r="A3" s="52" t="s">
        <v>66</v>
      </c>
      <c r="B3" s="20" t="s">
        <v>67</v>
      </c>
      <c r="C3" s="20" t="s">
        <v>7</v>
      </c>
      <c r="D3" s="20" t="s">
        <v>8</v>
      </c>
      <c r="E3" s="21" t="s">
        <v>184</v>
      </c>
      <c r="F3" s="21" t="s">
        <v>186</v>
      </c>
      <c r="G3" s="21" t="s">
        <v>184</v>
      </c>
      <c r="H3" s="62" t="s">
        <v>187</v>
      </c>
    </row>
    <row r="4" spans="1:9" x14ac:dyDescent="0.25">
      <c r="A4" s="27"/>
      <c r="B4" s="1"/>
      <c r="C4" s="1"/>
      <c r="D4" s="1"/>
      <c r="E4" s="4"/>
      <c r="F4" s="4"/>
      <c r="G4" s="4"/>
      <c r="H4" s="84"/>
    </row>
    <row r="5" spans="1:9" x14ac:dyDescent="0.25">
      <c r="A5" s="27" t="s">
        <v>9</v>
      </c>
      <c r="B5" s="1" t="s">
        <v>10</v>
      </c>
      <c r="C5" s="1" t="s">
        <v>11</v>
      </c>
      <c r="D5" s="1" t="s">
        <v>68</v>
      </c>
      <c r="E5" s="49">
        <v>8500</v>
      </c>
      <c r="F5" s="49"/>
      <c r="G5" s="49">
        <f>SUM(E5:F5)</f>
        <v>8500</v>
      </c>
      <c r="H5" s="80"/>
    </row>
    <row r="6" spans="1:9" x14ac:dyDescent="0.25">
      <c r="A6" s="27" t="s">
        <v>12</v>
      </c>
      <c r="B6" s="1" t="s">
        <v>13</v>
      </c>
      <c r="C6" s="1" t="s">
        <v>11</v>
      </c>
      <c r="D6" s="1" t="s">
        <v>69</v>
      </c>
      <c r="E6" s="49">
        <v>37000</v>
      </c>
      <c r="F6" s="49"/>
      <c r="G6" s="49">
        <f t="shared" ref="G6:G11" si="0">SUM(E6:F6)</f>
        <v>37000</v>
      </c>
      <c r="H6" s="80"/>
    </row>
    <row r="7" spans="1:9" x14ac:dyDescent="0.25">
      <c r="A7" s="27" t="s">
        <v>14</v>
      </c>
      <c r="B7" s="1" t="s">
        <v>13</v>
      </c>
      <c r="C7" s="1" t="s">
        <v>11</v>
      </c>
      <c r="D7" s="1" t="s">
        <v>70</v>
      </c>
      <c r="E7" s="49">
        <v>33900</v>
      </c>
      <c r="F7" s="49"/>
      <c r="G7" s="49">
        <f t="shared" si="0"/>
        <v>33900</v>
      </c>
      <c r="H7" s="80"/>
    </row>
    <row r="8" spans="1:9" x14ac:dyDescent="0.25">
      <c r="A8" s="27" t="s">
        <v>15</v>
      </c>
      <c r="B8" s="1" t="s">
        <v>16</v>
      </c>
      <c r="C8" s="1" t="s">
        <v>11</v>
      </c>
      <c r="D8" s="1" t="s">
        <v>71</v>
      </c>
      <c r="E8" s="49">
        <v>0</v>
      </c>
      <c r="F8" s="49"/>
      <c r="G8" s="49">
        <f t="shared" si="0"/>
        <v>0</v>
      </c>
      <c r="H8" s="80"/>
    </row>
    <row r="9" spans="1:9" x14ac:dyDescent="0.25">
      <c r="A9" s="27" t="s">
        <v>17</v>
      </c>
      <c r="B9" s="1" t="s">
        <v>16</v>
      </c>
      <c r="C9" s="1" t="s">
        <v>11</v>
      </c>
      <c r="D9" s="1" t="s">
        <v>108</v>
      </c>
      <c r="E9" s="49">
        <v>25350</v>
      </c>
      <c r="F9" s="49"/>
      <c r="G9" s="49">
        <f t="shared" si="0"/>
        <v>25350</v>
      </c>
      <c r="H9" s="80"/>
    </row>
    <row r="10" spans="1:9" x14ac:dyDescent="0.25">
      <c r="A10" s="85">
        <v>9</v>
      </c>
      <c r="B10" s="1" t="s">
        <v>16</v>
      </c>
      <c r="C10" s="1" t="s">
        <v>183</v>
      </c>
      <c r="D10" s="1" t="s">
        <v>178</v>
      </c>
      <c r="E10" s="49">
        <v>66596</v>
      </c>
      <c r="F10" s="49"/>
      <c r="G10" s="49">
        <f t="shared" si="0"/>
        <v>66596</v>
      </c>
      <c r="H10" s="80"/>
    </row>
    <row r="11" spans="1:9" x14ac:dyDescent="0.25">
      <c r="A11" s="27" t="s">
        <v>18</v>
      </c>
      <c r="B11" s="1" t="s">
        <v>19</v>
      </c>
      <c r="C11" s="1" t="s">
        <v>20</v>
      </c>
      <c r="D11" s="1" t="s">
        <v>207</v>
      </c>
      <c r="E11" s="49">
        <v>1000</v>
      </c>
      <c r="F11" s="49"/>
      <c r="G11" s="49">
        <f t="shared" si="0"/>
        <v>1000</v>
      </c>
      <c r="H11" s="80"/>
    </row>
    <row r="12" spans="1:9" ht="35.25" customHeight="1" x14ac:dyDescent="0.25">
      <c r="A12" s="85">
        <v>7</v>
      </c>
      <c r="B12" s="1"/>
      <c r="C12" s="1" t="s">
        <v>193</v>
      </c>
      <c r="D12" s="1" t="s">
        <v>206</v>
      </c>
      <c r="E12" s="49">
        <v>0</v>
      </c>
      <c r="F12" s="49">
        <v>14956</v>
      </c>
      <c r="G12" s="49">
        <f t="shared" ref="G12" si="1">SUM(E12:F12)</f>
        <v>14956</v>
      </c>
      <c r="H12" s="89" t="s">
        <v>214</v>
      </c>
    </row>
    <row r="13" spans="1:9" ht="15.75" thickBot="1" x14ac:dyDescent="0.3">
      <c r="A13" s="29"/>
      <c r="B13" s="30"/>
      <c r="C13" s="30"/>
      <c r="D13" s="31" t="s">
        <v>109</v>
      </c>
      <c r="E13" s="51">
        <f>SUM(E5:E12)</f>
        <v>172346</v>
      </c>
      <c r="F13" s="51">
        <f>SUM(F5:F12)</f>
        <v>14956</v>
      </c>
      <c r="G13" s="51">
        <f>SUM(G5:G12)</f>
        <v>187302</v>
      </c>
      <c r="H13" s="86"/>
    </row>
    <row r="15" spans="1:9" ht="10.5" customHeight="1" x14ac:dyDescent="0.25"/>
    <row r="16" spans="1:9" ht="10.5" customHeight="1" x14ac:dyDescent="0.25"/>
    <row r="17" ht="10.5" customHeight="1" x14ac:dyDescent="0.25"/>
    <row r="18" ht="10.5" customHeight="1" x14ac:dyDescent="0.25"/>
    <row r="19" ht="10.5" customHeight="1" x14ac:dyDescent="0.25"/>
    <row r="20" ht="10.5" customHeight="1" x14ac:dyDescent="0.25"/>
    <row r="21" ht="10.5" customHeight="1" x14ac:dyDescent="0.25"/>
    <row r="22" ht="10.5" customHeight="1" x14ac:dyDescent="0.25"/>
    <row r="23" ht="10.5" customHeight="1" x14ac:dyDescent="0.25"/>
    <row r="24" ht="10.5" customHeight="1" x14ac:dyDescent="0.25"/>
    <row r="25" ht="10.5" customHeight="1" x14ac:dyDescent="0.25"/>
    <row r="26" ht="10.5" customHeight="1" x14ac:dyDescent="0.25"/>
  </sheetData>
  <mergeCells count="2">
    <mergeCell ref="A2:G2"/>
    <mergeCell ref="A1:I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19" workbookViewId="0">
      <selection activeCell="Q24" sqref="Q24"/>
    </sheetView>
  </sheetViews>
  <sheetFormatPr defaultRowHeight="15" x14ac:dyDescent="0.25"/>
  <cols>
    <col min="1" max="1" width="5.28515625" style="5" customWidth="1"/>
    <col min="2" max="4" width="3" style="5" customWidth="1"/>
    <col min="5" max="5" width="2.85546875" style="5" customWidth="1"/>
    <col min="6" max="6" width="7.42578125" style="5" customWidth="1"/>
    <col min="7" max="7" width="5" style="5" customWidth="1"/>
    <col min="8" max="8" width="5.85546875" style="5" customWidth="1"/>
    <col min="9" max="9" width="28" style="15" customWidth="1"/>
    <col min="10" max="10" width="12" style="25" customWidth="1"/>
    <col min="11" max="11" width="8.42578125" style="23" customWidth="1"/>
    <col min="12" max="12" width="11.5703125" style="23" customWidth="1"/>
    <col min="13" max="13" width="21.5703125" style="23" customWidth="1"/>
    <col min="14" max="16384" width="9.140625" style="5"/>
  </cols>
  <sheetData>
    <row r="1" spans="1:16" ht="21.75" thickBot="1" x14ac:dyDescent="0.4">
      <c r="A1" s="76" t="s">
        <v>210</v>
      </c>
      <c r="B1" s="77"/>
      <c r="C1" s="77"/>
      <c r="D1" s="77"/>
      <c r="E1" s="77"/>
      <c r="F1" s="77"/>
      <c r="G1" s="77"/>
      <c r="H1" s="77"/>
      <c r="I1" s="77"/>
      <c r="J1" s="5"/>
      <c r="K1" s="5"/>
      <c r="L1" s="5"/>
      <c r="M1" s="5"/>
    </row>
    <row r="2" spans="1:16" ht="15" customHeight="1" thickBot="1" x14ac:dyDescent="0.3">
      <c r="A2" s="72" t="s">
        <v>110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58"/>
      <c r="M2" s="53"/>
    </row>
    <row r="3" spans="1:16" s="6" customFormat="1" ht="36.75" customHeight="1" x14ac:dyDescent="0.2">
      <c r="A3" s="32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0" t="s">
        <v>8</v>
      </c>
      <c r="J3" s="21" t="s">
        <v>184</v>
      </c>
      <c r="K3" s="21" t="s">
        <v>186</v>
      </c>
      <c r="L3" s="21" t="s">
        <v>184</v>
      </c>
      <c r="M3" s="62" t="s">
        <v>187</v>
      </c>
    </row>
    <row r="4" spans="1:16" ht="20.25" customHeight="1" x14ac:dyDescent="0.25">
      <c r="A4" s="27"/>
      <c r="B4" s="1" t="s">
        <v>21</v>
      </c>
      <c r="C4" s="1" t="s">
        <v>12</v>
      </c>
      <c r="D4" s="1" t="s">
        <v>12</v>
      </c>
      <c r="E4" s="1" t="s">
        <v>12</v>
      </c>
      <c r="F4" s="1" t="s">
        <v>22</v>
      </c>
      <c r="G4" s="1" t="s">
        <v>23</v>
      </c>
      <c r="H4" s="1" t="s">
        <v>11</v>
      </c>
      <c r="I4" s="9" t="s">
        <v>75</v>
      </c>
      <c r="J4" s="1">
        <v>126950</v>
      </c>
      <c r="K4" s="49"/>
      <c r="L4" s="49">
        <f>SUM(J4:K4)</f>
        <v>126950</v>
      </c>
      <c r="M4" s="80"/>
    </row>
    <row r="5" spans="1:16" x14ac:dyDescent="0.25">
      <c r="A5" s="27" t="s">
        <v>12</v>
      </c>
      <c r="B5" s="1" t="s">
        <v>21</v>
      </c>
      <c r="C5" s="1" t="s">
        <v>12</v>
      </c>
      <c r="D5" s="1" t="s">
        <v>12</v>
      </c>
      <c r="E5" s="1" t="s">
        <v>12</v>
      </c>
      <c r="F5" s="10">
        <v>611</v>
      </c>
      <c r="G5" s="1" t="s">
        <v>23</v>
      </c>
      <c r="H5" s="1" t="s">
        <v>11</v>
      </c>
      <c r="I5" s="9" t="s">
        <v>168</v>
      </c>
      <c r="J5" s="1">
        <v>10000</v>
      </c>
      <c r="K5" s="49"/>
      <c r="L5" s="49">
        <f t="shared" ref="L5:L15" si="0">SUM(J5:K5)</f>
        <v>10000</v>
      </c>
      <c r="M5" s="80"/>
    </row>
    <row r="6" spans="1:16" x14ac:dyDescent="0.25">
      <c r="A6" s="27"/>
      <c r="B6" s="1" t="s">
        <v>21</v>
      </c>
      <c r="C6" s="1" t="s">
        <v>12</v>
      </c>
      <c r="D6" s="1" t="s">
        <v>12</v>
      </c>
      <c r="E6" s="1" t="s">
        <v>12</v>
      </c>
      <c r="F6" s="1" t="s">
        <v>25</v>
      </c>
      <c r="G6" s="1" t="s">
        <v>23</v>
      </c>
      <c r="H6" s="1" t="s">
        <v>11</v>
      </c>
      <c r="I6" s="9" t="s">
        <v>158</v>
      </c>
      <c r="J6" s="1">
        <v>3227</v>
      </c>
      <c r="K6" s="49"/>
      <c r="L6" s="49">
        <f t="shared" si="0"/>
        <v>3227</v>
      </c>
      <c r="M6" s="80"/>
    </row>
    <row r="7" spans="1:16" x14ac:dyDescent="0.25">
      <c r="A7" s="27"/>
      <c r="B7" s="1" t="s">
        <v>21</v>
      </c>
      <c r="C7" s="1" t="s">
        <v>12</v>
      </c>
      <c r="D7" s="1" t="s">
        <v>12</v>
      </c>
      <c r="E7" s="1" t="s">
        <v>12</v>
      </c>
      <c r="F7" s="1" t="s">
        <v>26</v>
      </c>
      <c r="G7" s="1" t="s">
        <v>23</v>
      </c>
      <c r="H7" s="1" t="s">
        <v>11</v>
      </c>
      <c r="I7" s="9" t="s">
        <v>159</v>
      </c>
      <c r="J7" s="1">
        <v>9480</v>
      </c>
      <c r="K7" s="49"/>
      <c r="L7" s="49">
        <f t="shared" si="0"/>
        <v>9480</v>
      </c>
      <c r="M7" s="80"/>
    </row>
    <row r="8" spans="1:16" x14ac:dyDescent="0.25">
      <c r="A8" s="27"/>
      <c r="B8" s="1" t="s">
        <v>21</v>
      </c>
      <c r="C8" s="1" t="s">
        <v>12</v>
      </c>
      <c r="D8" s="1" t="s">
        <v>12</v>
      </c>
      <c r="E8" s="1" t="s">
        <v>12</v>
      </c>
      <c r="F8" s="1" t="s">
        <v>27</v>
      </c>
      <c r="G8" s="1" t="s">
        <v>23</v>
      </c>
      <c r="H8" s="1" t="s">
        <v>11</v>
      </c>
      <c r="I8" s="9" t="s">
        <v>28</v>
      </c>
      <c r="J8" s="1">
        <v>6192</v>
      </c>
      <c r="K8" s="49"/>
      <c r="L8" s="49">
        <f t="shared" si="0"/>
        <v>6192</v>
      </c>
      <c r="M8" s="80"/>
    </row>
    <row r="9" spans="1:16" x14ac:dyDescent="0.25">
      <c r="A9" s="27"/>
      <c r="B9" s="1" t="s">
        <v>21</v>
      </c>
      <c r="C9" s="1" t="s">
        <v>12</v>
      </c>
      <c r="D9" s="1" t="s">
        <v>12</v>
      </c>
      <c r="E9" s="1" t="s">
        <v>12</v>
      </c>
      <c r="F9" s="1" t="s">
        <v>29</v>
      </c>
      <c r="G9" s="1" t="s">
        <v>23</v>
      </c>
      <c r="H9" s="1" t="s">
        <v>11</v>
      </c>
      <c r="I9" s="9" t="s">
        <v>76</v>
      </c>
      <c r="J9" s="1">
        <v>15761</v>
      </c>
      <c r="K9" s="49"/>
      <c r="L9" s="49">
        <f t="shared" si="0"/>
        <v>15761</v>
      </c>
      <c r="M9" s="80"/>
      <c r="P9" s="12"/>
    </row>
    <row r="10" spans="1:16" x14ac:dyDescent="0.25">
      <c r="A10" s="27"/>
      <c r="B10" s="1" t="s">
        <v>21</v>
      </c>
      <c r="C10" s="1" t="s">
        <v>12</v>
      </c>
      <c r="D10" s="1" t="s">
        <v>12</v>
      </c>
      <c r="E10" s="1" t="s">
        <v>12</v>
      </c>
      <c r="F10" s="1" t="s">
        <v>30</v>
      </c>
      <c r="G10" s="1" t="s">
        <v>23</v>
      </c>
      <c r="H10" s="1" t="s">
        <v>11</v>
      </c>
      <c r="I10" s="9" t="s">
        <v>77</v>
      </c>
      <c r="J10" s="1">
        <v>2209</v>
      </c>
      <c r="K10" s="49"/>
      <c r="L10" s="49">
        <f t="shared" si="0"/>
        <v>2209</v>
      </c>
      <c r="M10" s="80"/>
    </row>
    <row r="11" spans="1:16" x14ac:dyDescent="0.25">
      <c r="A11" s="27"/>
      <c r="B11" s="1" t="s">
        <v>21</v>
      </c>
      <c r="C11" s="1" t="s">
        <v>12</v>
      </c>
      <c r="D11" s="1" t="s">
        <v>12</v>
      </c>
      <c r="E11" s="1" t="s">
        <v>12</v>
      </c>
      <c r="F11" s="1" t="s">
        <v>31</v>
      </c>
      <c r="G11" s="1" t="s">
        <v>23</v>
      </c>
      <c r="H11" s="1" t="s">
        <v>11</v>
      </c>
      <c r="I11" s="9" t="s">
        <v>78</v>
      </c>
      <c r="J11" s="1">
        <v>22074</v>
      </c>
      <c r="K11" s="49"/>
      <c r="L11" s="49">
        <f t="shared" si="0"/>
        <v>22074</v>
      </c>
      <c r="M11" s="80"/>
    </row>
    <row r="12" spans="1:16" x14ac:dyDescent="0.25">
      <c r="A12" s="27"/>
      <c r="B12" s="1" t="s">
        <v>21</v>
      </c>
      <c r="C12" s="1" t="s">
        <v>12</v>
      </c>
      <c r="D12" s="1" t="s">
        <v>12</v>
      </c>
      <c r="E12" s="1" t="s">
        <v>12</v>
      </c>
      <c r="F12" s="1" t="s">
        <v>32</v>
      </c>
      <c r="G12" s="1" t="s">
        <v>23</v>
      </c>
      <c r="H12" s="1" t="s">
        <v>11</v>
      </c>
      <c r="I12" s="9" t="s">
        <v>79</v>
      </c>
      <c r="J12" s="1">
        <v>1266</v>
      </c>
      <c r="K12" s="49"/>
      <c r="L12" s="49">
        <f t="shared" si="0"/>
        <v>1266</v>
      </c>
      <c r="M12" s="80"/>
    </row>
    <row r="13" spans="1:16" x14ac:dyDescent="0.25">
      <c r="A13" s="27"/>
      <c r="B13" s="1" t="s">
        <v>21</v>
      </c>
      <c r="C13" s="1" t="s">
        <v>12</v>
      </c>
      <c r="D13" s="1" t="s">
        <v>12</v>
      </c>
      <c r="E13" s="1" t="s">
        <v>12</v>
      </c>
      <c r="F13" s="1" t="s">
        <v>33</v>
      </c>
      <c r="G13" s="1" t="s">
        <v>23</v>
      </c>
      <c r="H13" s="1" t="s">
        <v>11</v>
      </c>
      <c r="I13" s="9" t="s">
        <v>80</v>
      </c>
      <c r="J13" s="1">
        <v>4727</v>
      </c>
      <c r="K13" s="49"/>
      <c r="L13" s="49">
        <f t="shared" si="0"/>
        <v>4727</v>
      </c>
      <c r="M13" s="80"/>
    </row>
    <row r="14" spans="1:16" x14ac:dyDescent="0.25">
      <c r="A14" s="27"/>
      <c r="B14" s="1" t="s">
        <v>21</v>
      </c>
      <c r="C14" s="1" t="s">
        <v>12</v>
      </c>
      <c r="D14" s="1" t="s">
        <v>12</v>
      </c>
      <c r="E14" s="1" t="s">
        <v>12</v>
      </c>
      <c r="F14" s="1" t="s">
        <v>34</v>
      </c>
      <c r="G14" s="1" t="s">
        <v>23</v>
      </c>
      <c r="H14" s="1" t="s">
        <v>11</v>
      </c>
      <c r="I14" s="9" t="s">
        <v>35</v>
      </c>
      <c r="J14" s="1">
        <v>1577</v>
      </c>
      <c r="K14" s="49"/>
      <c r="L14" s="49">
        <f t="shared" si="0"/>
        <v>1577</v>
      </c>
      <c r="M14" s="80"/>
    </row>
    <row r="15" spans="1:16" x14ac:dyDescent="0.25">
      <c r="A15" s="27"/>
      <c r="B15" s="1" t="s">
        <v>21</v>
      </c>
      <c r="C15" s="1" t="s">
        <v>12</v>
      </c>
      <c r="D15" s="1" t="s">
        <v>12</v>
      </c>
      <c r="E15" s="1" t="s">
        <v>12</v>
      </c>
      <c r="F15" s="1" t="s">
        <v>36</v>
      </c>
      <c r="G15" s="1" t="s">
        <v>23</v>
      </c>
      <c r="H15" s="1" t="s">
        <v>11</v>
      </c>
      <c r="I15" s="9" t="s">
        <v>81</v>
      </c>
      <c r="J15" s="1">
        <v>8988</v>
      </c>
      <c r="K15" s="49"/>
      <c r="L15" s="49">
        <f t="shared" si="0"/>
        <v>8988</v>
      </c>
      <c r="M15" s="80"/>
    </row>
    <row r="16" spans="1:16" s="7" customFormat="1" x14ac:dyDescent="0.25">
      <c r="A16" s="33"/>
      <c r="B16" s="11"/>
      <c r="C16" s="11"/>
      <c r="D16" s="11"/>
      <c r="E16" s="11"/>
      <c r="F16" s="11"/>
      <c r="G16" s="11"/>
      <c r="H16" s="11"/>
      <c r="I16" s="8" t="s">
        <v>72</v>
      </c>
      <c r="J16" s="11">
        <f>SUM(J4:J15)</f>
        <v>212451</v>
      </c>
      <c r="K16" s="50">
        <f>SUM(K4:K15)</f>
        <v>0</v>
      </c>
      <c r="L16" s="50">
        <f t="shared" ref="L16" si="1">SUM(L4:L15)</f>
        <v>212451</v>
      </c>
      <c r="M16" s="88"/>
    </row>
    <row r="17" spans="1:14" ht="16.5" customHeight="1" x14ac:dyDescent="0.25">
      <c r="A17" s="27"/>
      <c r="B17" s="1" t="s">
        <v>21</v>
      </c>
      <c r="C17" s="1" t="s">
        <v>12</v>
      </c>
      <c r="D17" s="1" t="s">
        <v>12</v>
      </c>
      <c r="E17" s="1" t="s">
        <v>12</v>
      </c>
      <c r="F17" s="1" t="s">
        <v>37</v>
      </c>
      <c r="G17" s="1" t="s">
        <v>23</v>
      </c>
      <c r="H17" s="1" t="s">
        <v>11</v>
      </c>
      <c r="I17" s="9" t="s">
        <v>39</v>
      </c>
      <c r="J17" s="1">
        <v>2000</v>
      </c>
      <c r="K17" s="49"/>
      <c r="L17" s="49">
        <f t="shared" ref="L17:L39" si="2">SUM(J17:K17)</f>
        <v>2000</v>
      </c>
      <c r="M17" s="80"/>
    </row>
    <row r="18" spans="1:14" ht="18" customHeight="1" x14ac:dyDescent="0.25">
      <c r="A18" s="27" t="s">
        <v>12</v>
      </c>
      <c r="B18" s="1" t="s">
        <v>21</v>
      </c>
      <c r="C18" s="1" t="s">
        <v>12</v>
      </c>
      <c r="D18" s="1" t="s">
        <v>12</v>
      </c>
      <c r="E18" s="1" t="s">
        <v>12</v>
      </c>
      <c r="F18" s="1" t="s">
        <v>37</v>
      </c>
      <c r="G18" s="1" t="s">
        <v>23</v>
      </c>
      <c r="H18" s="1" t="s">
        <v>11</v>
      </c>
      <c r="I18" s="9" t="s">
        <v>82</v>
      </c>
      <c r="J18" s="1">
        <v>7000</v>
      </c>
      <c r="K18" s="49"/>
      <c r="L18" s="49">
        <f t="shared" si="2"/>
        <v>7000</v>
      </c>
      <c r="M18" s="80"/>
    </row>
    <row r="19" spans="1:14" ht="34.5" x14ac:dyDescent="0.25">
      <c r="A19" s="27" t="s">
        <v>40</v>
      </c>
      <c r="B19" s="1" t="s">
        <v>21</v>
      </c>
      <c r="C19" s="1" t="s">
        <v>12</v>
      </c>
      <c r="D19" s="1" t="s">
        <v>12</v>
      </c>
      <c r="E19" s="1" t="s">
        <v>12</v>
      </c>
      <c r="F19" s="1" t="s">
        <v>37</v>
      </c>
      <c r="G19" s="1" t="s">
        <v>23</v>
      </c>
      <c r="H19" s="1" t="s">
        <v>24</v>
      </c>
      <c r="I19" s="9" t="s">
        <v>83</v>
      </c>
      <c r="J19" s="1">
        <v>4805</v>
      </c>
      <c r="K19" s="49">
        <v>-105</v>
      </c>
      <c r="L19" s="49">
        <f t="shared" si="2"/>
        <v>4700</v>
      </c>
      <c r="M19" s="87" t="s">
        <v>215</v>
      </c>
    </row>
    <row r="20" spans="1:14" x14ac:dyDescent="0.25">
      <c r="A20" s="27" t="s">
        <v>12</v>
      </c>
      <c r="B20" s="1" t="s">
        <v>21</v>
      </c>
      <c r="C20" s="1" t="s">
        <v>12</v>
      </c>
      <c r="D20" s="1" t="s">
        <v>12</v>
      </c>
      <c r="E20" s="1" t="s">
        <v>12</v>
      </c>
      <c r="F20" s="1" t="s">
        <v>41</v>
      </c>
      <c r="G20" s="1" t="s">
        <v>23</v>
      </c>
      <c r="H20" s="1" t="s">
        <v>11</v>
      </c>
      <c r="I20" s="9" t="s">
        <v>177</v>
      </c>
      <c r="J20" s="1">
        <v>1500</v>
      </c>
      <c r="K20" s="49"/>
      <c r="L20" s="49">
        <f t="shared" si="2"/>
        <v>1500</v>
      </c>
      <c r="M20" s="80"/>
    </row>
    <row r="21" spans="1:14" x14ac:dyDescent="0.25">
      <c r="A21" s="27"/>
      <c r="B21" s="1" t="s">
        <v>21</v>
      </c>
      <c r="C21" s="1" t="s">
        <v>12</v>
      </c>
      <c r="D21" s="1" t="s">
        <v>12</v>
      </c>
      <c r="E21" s="1" t="s">
        <v>12</v>
      </c>
      <c r="F21" s="1" t="s">
        <v>42</v>
      </c>
      <c r="G21" s="1" t="s">
        <v>23</v>
      </c>
      <c r="H21" s="1" t="s">
        <v>11</v>
      </c>
      <c r="I21" s="9" t="s">
        <v>85</v>
      </c>
      <c r="J21" s="1">
        <v>800</v>
      </c>
      <c r="K21" s="49"/>
      <c r="L21" s="49">
        <f t="shared" si="2"/>
        <v>800</v>
      </c>
      <c r="M21" s="80"/>
    </row>
    <row r="22" spans="1:14" x14ac:dyDescent="0.25">
      <c r="A22" s="27" t="s">
        <v>12</v>
      </c>
      <c r="B22" s="1" t="s">
        <v>21</v>
      </c>
      <c r="C22" s="1" t="s">
        <v>12</v>
      </c>
      <c r="D22" s="1" t="s">
        <v>12</v>
      </c>
      <c r="E22" s="1" t="s">
        <v>12</v>
      </c>
      <c r="F22" s="1" t="s">
        <v>42</v>
      </c>
      <c r="G22" s="1" t="s">
        <v>23</v>
      </c>
      <c r="H22" s="1" t="s">
        <v>11</v>
      </c>
      <c r="I22" s="9" t="s">
        <v>160</v>
      </c>
      <c r="J22" s="1">
        <v>500</v>
      </c>
      <c r="K22" s="49"/>
      <c r="L22" s="49">
        <f t="shared" si="2"/>
        <v>500</v>
      </c>
      <c r="M22" s="80"/>
    </row>
    <row r="23" spans="1:14" x14ac:dyDescent="0.25">
      <c r="A23" s="27" t="s">
        <v>12</v>
      </c>
      <c r="B23" s="1" t="s">
        <v>21</v>
      </c>
      <c r="C23" s="1" t="s">
        <v>12</v>
      </c>
      <c r="D23" s="1" t="s">
        <v>12</v>
      </c>
      <c r="E23" s="1" t="s">
        <v>12</v>
      </c>
      <c r="F23" s="1">
        <v>633001</v>
      </c>
      <c r="G23" s="1" t="s">
        <v>23</v>
      </c>
      <c r="H23" s="1" t="s">
        <v>11</v>
      </c>
      <c r="I23" s="9" t="s">
        <v>149</v>
      </c>
      <c r="J23" s="1">
        <v>2000</v>
      </c>
      <c r="K23" s="49"/>
      <c r="L23" s="49">
        <f t="shared" si="2"/>
        <v>2000</v>
      </c>
      <c r="M23" s="80"/>
    </row>
    <row r="24" spans="1:14" ht="17.25" customHeight="1" x14ac:dyDescent="0.25">
      <c r="A24" s="27" t="s">
        <v>40</v>
      </c>
      <c r="B24" s="1" t="s">
        <v>21</v>
      </c>
      <c r="C24" s="1" t="s">
        <v>12</v>
      </c>
      <c r="D24" s="1" t="s">
        <v>12</v>
      </c>
      <c r="E24" s="1" t="s">
        <v>12</v>
      </c>
      <c r="F24" s="1" t="s">
        <v>43</v>
      </c>
      <c r="G24" s="1" t="s">
        <v>23</v>
      </c>
      <c r="H24" s="1">
        <v>111</v>
      </c>
      <c r="I24" s="9" t="s">
        <v>129</v>
      </c>
      <c r="J24" s="1">
        <v>1520</v>
      </c>
      <c r="K24" s="49"/>
      <c r="L24" s="49">
        <f t="shared" si="2"/>
        <v>1520</v>
      </c>
      <c r="M24" s="80"/>
    </row>
    <row r="25" spans="1:14" x14ac:dyDescent="0.25">
      <c r="A25" s="27" t="s">
        <v>12</v>
      </c>
      <c r="B25" s="1" t="s">
        <v>21</v>
      </c>
      <c r="C25" s="1" t="s">
        <v>12</v>
      </c>
      <c r="D25" s="1" t="s">
        <v>12</v>
      </c>
      <c r="E25" s="1" t="s">
        <v>12</v>
      </c>
      <c r="F25" s="1">
        <v>633006</v>
      </c>
      <c r="G25" s="1" t="s">
        <v>23</v>
      </c>
      <c r="H25" s="1" t="s">
        <v>11</v>
      </c>
      <c r="I25" s="9" t="s">
        <v>146</v>
      </c>
      <c r="J25" s="1">
        <v>4000</v>
      </c>
      <c r="K25" s="49"/>
      <c r="L25" s="49">
        <f t="shared" si="2"/>
        <v>4000</v>
      </c>
      <c r="M25" s="80"/>
    </row>
    <row r="26" spans="1:14" ht="17.25" customHeight="1" x14ac:dyDescent="0.25">
      <c r="A26" s="27" t="s">
        <v>12</v>
      </c>
      <c r="B26" s="1" t="s">
        <v>21</v>
      </c>
      <c r="C26" s="1" t="s">
        <v>12</v>
      </c>
      <c r="D26" s="1" t="s">
        <v>12</v>
      </c>
      <c r="E26" s="1" t="s">
        <v>12</v>
      </c>
      <c r="F26" s="1" t="s">
        <v>44</v>
      </c>
      <c r="G26" s="1" t="s">
        <v>23</v>
      </c>
      <c r="H26" s="1" t="s">
        <v>11</v>
      </c>
      <c r="I26" s="9" t="s">
        <v>88</v>
      </c>
      <c r="J26" s="1">
        <v>2000</v>
      </c>
      <c r="K26" s="49"/>
      <c r="L26" s="49">
        <f t="shared" si="2"/>
        <v>2000</v>
      </c>
      <c r="M26" s="80"/>
    </row>
    <row r="27" spans="1:14" x14ac:dyDescent="0.25">
      <c r="A27" s="27" t="s">
        <v>18</v>
      </c>
      <c r="B27" s="1" t="s">
        <v>21</v>
      </c>
      <c r="C27" s="1" t="s">
        <v>12</v>
      </c>
      <c r="D27" s="1" t="s">
        <v>12</v>
      </c>
      <c r="E27" s="1" t="s">
        <v>12</v>
      </c>
      <c r="F27" s="1" t="s">
        <v>44</v>
      </c>
      <c r="G27" s="1" t="s">
        <v>23</v>
      </c>
      <c r="H27" s="1" t="s">
        <v>45</v>
      </c>
      <c r="I27" s="9" t="s">
        <v>89</v>
      </c>
      <c r="J27" s="1">
        <v>500</v>
      </c>
      <c r="K27" s="49"/>
      <c r="L27" s="49">
        <f t="shared" si="2"/>
        <v>500</v>
      </c>
      <c r="M27" s="80"/>
      <c r="N27" s="38"/>
    </row>
    <row r="28" spans="1:14" x14ac:dyDescent="0.25">
      <c r="A28" s="27" t="s">
        <v>40</v>
      </c>
      <c r="B28" s="1" t="s">
        <v>21</v>
      </c>
      <c r="C28" s="1" t="s">
        <v>12</v>
      </c>
      <c r="D28" s="1" t="s">
        <v>12</v>
      </c>
      <c r="E28" s="1" t="s">
        <v>12</v>
      </c>
      <c r="F28" s="1" t="s">
        <v>44</v>
      </c>
      <c r="G28" s="1" t="s">
        <v>23</v>
      </c>
      <c r="H28" s="1" t="s">
        <v>24</v>
      </c>
      <c r="I28" s="9" t="s">
        <v>90</v>
      </c>
      <c r="J28" s="1">
        <v>1763</v>
      </c>
      <c r="K28" s="50">
        <v>0</v>
      </c>
      <c r="L28" s="49">
        <f t="shared" si="2"/>
        <v>1763</v>
      </c>
      <c r="M28" s="78"/>
    </row>
    <row r="29" spans="1:14" ht="15.75" customHeight="1" x14ac:dyDescent="0.25">
      <c r="A29" s="27" t="s">
        <v>12</v>
      </c>
      <c r="B29" s="1" t="s">
        <v>21</v>
      </c>
      <c r="C29" s="1" t="s">
        <v>12</v>
      </c>
      <c r="D29" s="1" t="s">
        <v>12</v>
      </c>
      <c r="E29" s="1" t="s">
        <v>12</v>
      </c>
      <c r="F29" s="1">
        <v>633010</v>
      </c>
      <c r="G29" s="1" t="s">
        <v>23</v>
      </c>
      <c r="H29" s="1" t="s">
        <v>11</v>
      </c>
      <c r="I29" s="9" t="s">
        <v>147</v>
      </c>
      <c r="J29" s="1">
        <v>500</v>
      </c>
      <c r="K29" s="49"/>
      <c r="L29" s="49">
        <f t="shared" si="2"/>
        <v>500</v>
      </c>
      <c r="M29" s="80"/>
    </row>
    <row r="30" spans="1:14" x14ac:dyDescent="0.25">
      <c r="A30" s="27" t="s">
        <v>12</v>
      </c>
      <c r="B30" s="1" t="s">
        <v>21</v>
      </c>
      <c r="C30" s="1" t="s">
        <v>12</v>
      </c>
      <c r="D30" s="1" t="s">
        <v>12</v>
      </c>
      <c r="E30" s="1" t="s">
        <v>12</v>
      </c>
      <c r="F30" s="1" t="s">
        <v>46</v>
      </c>
      <c r="G30" s="1" t="s">
        <v>23</v>
      </c>
      <c r="H30" s="1" t="s">
        <v>11</v>
      </c>
      <c r="I30" s="9" t="s">
        <v>126</v>
      </c>
      <c r="J30" s="1">
        <v>1000</v>
      </c>
      <c r="K30" s="49"/>
      <c r="L30" s="49">
        <f t="shared" si="2"/>
        <v>1000</v>
      </c>
      <c r="M30" s="80"/>
    </row>
    <row r="31" spans="1:14" x14ac:dyDescent="0.25">
      <c r="A31" s="27" t="s">
        <v>12</v>
      </c>
      <c r="B31" s="1" t="s">
        <v>21</v>
      </c>
      <c r="C31" s="1" t="s">
        <v>12</v>
      </c>
      <c r="D31" s="1" t="s">
        <v>12</v>
      </c>
      <c r="E31" s="1" t="s">
        <v>12</v>
      </c>
      <c r="F31" s="1" t="s">
        <v>47</v>
      </c>
      <c r="G31" s="1" t="s">
        <v>23</v>
      </c>
      <c r="H31" s="1" t="s">
        <v>11</v>
      </c>
      <c r="I31" s="9" t="s">
        <v>128</v>
      </c>
      <c r="J31" s="1">
        <v>1500</v>
      </c>
      <c r="K31" s="49"/>
      <c r="L31" s="49">
        <f t="shared" si="2"/>
        <v>1500</v>
      </c>
      <c r="M31" s="80"/>
    </row>
    <row r="32" spans="1:14" x14ac:dyDescent="0.25">
      <c r="A32" s="27" t="s">
        <v>12</v>
      </c>
      <c r="B32" s="1" t="s">
        <v>21</v>
      </c>
      <c r="C32" s="1" t="s">
        <v>12</v>
      </c>
      <c r="D32" s="1" t="s">
        <v>12</v>
      </c>
      <c r="E32" s="1" t="s">
        <v>12</v>
      </c>
      <c r="F32" s="1">
        <v>637001</v>
      </c>
      <c r="G32" s="1" t="s">
        <v>23</v>
      </c>
      <c r="H32" s="1" t="s">
        <v>11</v>
      </c>
      <c r="I32" s="9" t="s">
        <v>148</v>
      </c>
      <c r="J32" s="1">
        <v>100</v>
      </c>
      <c r="K32" s="49"/>
      <c r="L32" s="49">
        <f t="shared" si="2"/>
        <v>100</v>
      </c>
      <c r="M32" s="80"/>
    </row>
    <row r="33" spans="1:13" x14ac:dyDescent="0.25">
      <c r="A33" s="27" t="s">
        <v>12</v>
      </c>
      <c r="B33" s="1" t="s">
        <v>21</v>
      </c>
      <c r="C33" s="1" t="s">
        <v>12</v>
      </c>
      <c r="D33" s="1" t="s">
        <v>12</v>
      </c>
      <c r="E33" s="1" t="s">
        <v>12</v>
      </c>
      <c r="F33" s="1" t="s">
        <v>48</v>
      </c>
      <c r="G33" s="1" t="s">
        <v>23</v>
      </c>
      <c r="H33" s="1" t="s">
        <v>11</v>
      </c>
      <c r="I33" s="9" t="s">
        <v>93</v>
      </c>
      <c r="J33" s="1">
        <v>5000</v>
      </c>
      <c r="K33" s="49"/>
      <c r="L33" s="49">
        <f t="shared" si="2"/>
        <v>5000</v>
      </c>
      <c r="M33" s="80"/>
    </row>
    <row r="34" spans="1:13" x14ac:dyDescent="0.25">
      <c r="A34" s="27" t="s">
        <v>12</v>
      </c>
      <c r="B34" s="1" t="s">
        <v>21</v>
      </c>
      <c r="C34" s="1" t="s">
        <v>12</v>
      </c>
      <c r="D34" s="1" t="s">
        <v>12</v>
      </c>
      <c r="E34" s="1" t="s">
        <v>12</v>
      </c>
      <c r="F34" s="1">
        <v>637014</v>
      </c>
      <c r="G34" s="1" t="s">
        <v>23</v>
      </c>
      <c r="H34" s="1" t="s">
        <v>11</v>
      </c>
      <c r="I34" s="9" t="s">
        <v>150</v>
      </c>
      <c r="J34" s="1">
        <v>500</v>
      </c>
      <c r="K34" s="49"/>
      <c r="L34" s="49">
        <f t="shared" si="2"/>
        <v>500</v>
      </c>
      <c r="M34" s="80"/>
    </row>
    <row r="35" spans="1:13" x14ac:dyDescent="0.25">
      <c r="A35" s="27"/>
      <c r="B35" s="1" t="s">
        <v>21</v>
      </c>
      <c r="C35" s="1" t="s">
        <v>12</v>
      </c>
      <c r="D35" s="1" t="s">
        <v>12</v>
      </c>
      <c r="E35" s="1" t="s">
        <v>12</v>
      </c>
      <c r="F35" s="1" t="s">
        <v>49</v>
      </c>
      <c r="G35" s="1" t="s">
        <v>23</v>
      </c>
      <c r="H35" s="1" t="s">
        <v>11</v>
      </c>
      <c r="I35" s="9" t="s">
        <v>95</v>
      </c>
      <c r="J35" s="1">
        <v>1100</v>
      </c>
      <c r="K35" s="49"/>
      <c r="L35" s="49">
        <f t="shared" si="2"/>
        <v>1100</v>
      </c>
      <c r="M35" s="80"/>
    </row>
    <row r="36" spans="1:13" x14ac:dyDescent="0.25">
      <c r="A36" s="27"/>
      <c r="B36" s="1" t="s">
        <v>21</v>
      </c>
      <c r="C36" s="1" t="s">
        <v>12</v>
      </c>
      <c r="D36" s="1" t="s">
        <v>12</v>
      </c>
      <c r="E36" s="1" t="s">
        <v>12</v>
      </c>
      <c r="F36" s="1" t="s">
        <v>50</v>
      </c>
      <c r="G36" s="1" t="s">
        <v>23</v>
      </c>
      <c r="H36" s="1" t="s">
        <v>11</v>
      </c>
      <c r="I36" s="9" t="s">
        <v>51</v>
      </c>
      <c r="J36" s="1">
        <v>200</v>
      </c>
      <c r="K36" s="49"/>
      <c r="L36" s="49">
        <f t="shared" si="2"/>
        <v>200</v>
      </c>
      <c r="M36" s="80"/>
    </row>
    <row r="37" spans="1:13" x14ac:dyDescent="0.25">
      <c r="A37" s="27" t="s">
        <v>12</v>
      </c>
      <c r="B37" s="1" t="s">
        <v>21</v>
      </c>
      <c r="C37" s="1" t="s">
        <v>12</v>
      </c>
      <c r="D37" s="1" t="s">
        <v>12</v>
      </c>
      <c r="E37" s="1" t="s">
        <v>12</v>
      </c>
      <c r="F37" s="1" t="s">
        <v>50</v>
      </c>
      <c r="G37" s="1" t="s">
        <v>23</v>
      </c>
      <c r="H37" s="1" t="s">
        <v>11</v>
      </c>
      <c r="I37" s="9" t="s">
        <v>151</v>
      </c>
      <c r="J37" s="1">
        <v>800</v>
      </c>
      <c r="K37" s="49"/>
      <c r="L37" s="49">
        <f t="shared" si="2"/>
        <v>800</v>
      </c>
      <c r="M37" s="80"/>
    </row>
    <row r="38" spans="1:13" x14ac:dyDescent="0.25">
      <c r="A38" s="27"/>
      <c r="B38" s="1" t="s">
        <v>21</v>
      </c>
      <c r="C38" s="1" t="s">
        <v>12</v>
      </c>
      <c r="D38" s="1" t="s">
        <v>12</v>
      </c>
      <c r="E38" s="1" t="s">
        <v>12</v>
      </c>
      <c r="F38" s="1" t="s">
        <v>52</v>
      </c>
      <c r="G38" s="1" t="s">
        <v>23</v>
      </c>
      <c r="H38" s="1" t="s">
        <v>11</v>
      </c>
      <c r="I38" s="9" t="s">
        <v>94</v>
      </c>
      <c r="J38" s="1">
        <v>300</v>
      </c>
      <c r="K38" s="49"/>
      <c r="L38" s="49">
        <f t="shared" si="2"/>
        <v>300</v>
      </c>
      <c r="M38" s="80"/>
    </row>
    <row r="39" spans="1:13" ht="17.25" customHeight="1" x14ac:dyDescent="0.25">
      <c r="A39" s="27" t="s">
        <v>12</v>
      </c>
      <c r="B39" s="1" t="s">
        <v>21</v>
      </c>
      <c r="C39" s="1" t="s">
        <v>12</v>
      </c>
      <c r="D39" s="1" t="s">
        <v>12</v>
      </c>
      <c r="E39" s="1" t="s">
        <v>12</v>
      </c>
      <c r="F39" s="1" t="s">
        <v>52</v>
      </c>
      <c r="G39" s="1" t="s">
        <v>23</v>
      </c>
      <c r="H39" s="1" t="s">
        <v>11</v>
      </c>
      <c r="I39" s="9" t="s">
        <v>152</v>
      </c>
      <c r="J39" s="1">
        <v>600</v>
      </c>
      <c r="K39" s="49"/>
      <c r="L39" s="49">
        <f t="shared" si="2"/>
        <v>600</v>
      </c>
      <c r="M39" s="80"/>
    </row>
    <row r="40" spans="1:13" x14ac:dyDescent="0.25">
      <c r="A40" s="27"/>
      <c r="B40" s="1"/>
      <c r="C40" s="1"/>
      <c r="D40" s="1"/>
      <c r="E40" s="1"/>
      <c r="F40" s="1"/>
      <c r="G40" s="1"/>
      <c r="H40" s="1"/>
      <c r="I40" s="8" t="s">
        <v>161</v>
      </c>
      <c r="J40" s="11">
        <f>J21+J35+J36+J38+J17</f>
        <v>4400</v>
      </c>
      <c r="K40" s="50">
        <f>K21+K35+K36+K38+K17</f>
        <v>0</v>
      </c>
      <c r="L40" s="11">
        <f t="shared" ref="L40" si="3">L21+L35+L36+L38+L17</f>
        <v>4400</v>
      </c>
      <c r="M40" s="81"/>
    </row>
    <row r="41" spans="1:13" x14ac:dyDescent="0.25">
      <c r="A41" s="28"/>
      <c r="B41" s="2"/>
      <c r="C41" s="2"/>
      <c r="D41" s="2"/>
      <c r="E41" s="2"/>
      <c r="F41" s="2"/>
      <c r="G41" s="2"/>
      <c r="H41" s="2"/>
      <c r="I41" s="3" t="s">
        <v>73</v>
      </c>
      <c r="J41" s="11">
        <f>SUM(J17:J39)</f>
        <v>39988</v>
      </c>
      <c r="K41" s="50">
        <f>SUM(K17:K39)</f>
        <v>-105</v>
      </c>
      <c r="L41" s="11">
        <f t="shared" ref="L41" si="4">SUM(L17:L39)</f>
        <v>39883</v>
      </c>
      <c r="M41" s="81"/>
    </row>
    <row r="42" spans="1:13" x14ac:dyDescent="0.25">
      <c r="A42" s="28"/>
      <c r="B42" s="2"/>
      <c r="C42" s="2"/>
      <c r="D42" s="2"/>
      <c r="E42" s="2"/>
      <c r="F42" s="2"/>
      <c r="G42" s="2"/>
      <c r="H42" s="2"/>
      <c r="I42" s="3" t="s">
        <v>74</v>
      </c>
      <c r="J42" s="11">
        <f>SUM(J41+J16)</f>
        <v>252439</v>
      </c>
      <c r="K42" s="11">
        <f>SUM(K41+K16)</f>
        <v>-105</v>
      </c>
      <c r="L42" s="11">
        <f t="shared" ref="L42" si="5">SUM(L41+L16)</f>
        <v>252334</v>
      </c>
      <c r="M42" s="81"/>
    </row>
    <row r="43" spans="1:13" x14ac:dyDescent="0.25">
      <c r="A43" s="28"/>
      <c r="B43" s="1" t="s">
        <v>21</v>
      </c>
      <c r="C43" s="1" t="s">
        <v>12</v>
      </c>
      <c r="D43" s="1" t="s">
        <v>12</v>
      </c>
      <c r="E43" s="1" t="s">
        <v>12</v>
      </c>
      <c r="F43" s="2"/>
      <c r="G43" s="1" t="s">
        <v>23</v>
      </c>
      <c r="H43" s="1" t="s">
        <v>11</v>
      </c>
      <c r="I43" s="3" t="s">
        <v>139</v>
      </c>
      <c r="J43" s="11">
        <f>SUM(J42-J44-J45-J46)</f>
        <v>206851</v>
      </c>
      <c r="K43" s="11">
        <f>SUM(K42-K44-K45-K46)</f>
        <v>0</v>
      </c>
      <c r="L43" s="11">
        <f t="shared" ref="L43" si="6">SUM(L42-L44-L45-L46)</f>
        <v>206851</v>
      </c>
      <c r="M43" s="81"/>
    </row>
    <row r="44" spans="1:13" x14ac:dyDescent="0.25">
      <c r="A44" s="27" t="s">
        <v>12</v>
      </c>
      <c r="B44" s="1" t="s">
        <v>21</v>
      </c>
      <c r="C44" s="1" t="s">
        <v>12</v>
      </c>
      <c r="D44" s="1" t="s">
        <v>12</v>
      </c>
      <c r="E44" s="1" t="s">
        <v>12</v>
      </c>
      <c r="F44" s="2"/>
      <c r="G44" s="1" t="s">
        <v>23</v>
      </c>
      <c r="H44" s="1" t="s">
        <v>11</v>
      </c>
      <c r="I44" s="3" t="s">
        <v>113</v>
      </c>
      <c r="J44" s="11">
        <f>SUM(J18+J20+J22+J23+J25+J26+J29+J30+J31+J32+J33+J34+J37+J39+J5)</f>
        <v>37000</v>
      </c>
      <c r="K44" s="11">
        <f>SUM(K18+K20+K22+K23+K25+K26+K29+K30+K31+K32+K33+K34+K37+K39+K5)</f>
        <v>0</v>
      </c>
      <c r="L44" s="11">
        <f t="shared" ref="L44" si="7">SUM(L18+L20+L22+L23+L25+L26+L29+L30+L31+L32+L33+L34+L37+L39+L5)</f>
        <v>37000</v>
      </c>
      <c r="M44" s="81"/>
    </row>
    <row r="45" spans="1:13" ht="34.5" x14ac:dyDescent="0.25">
      <c r="A45" s="27" t="s">
        <v>40</v>
      </c>
      <c r="B45" s="1" t="s">
        <v>21</v>
      </c>
      <c r="C45" s="1" t="s">
        <v>12</v>
      </c>
      <c r="D45" s="1" t="s">
        <v>12</v>
      </c>
      <c r="E45" s="1" t="s">
        <v>12</v>
      </c>
      <c r="F45" s="2"/>
      <c r="G45" s="1" t="s">
        <v>23</v>
      </c>
      <c r="H45" s="1" t="s">
        <v>24</v>
      </c>
      <c r="I45" s="3" t="s">
        <v>114</v>
      </c>
      <c r="J45" s="11">
        <f>SUM(J28+J24+J19)</f>
        <v>8088</v>
      </c>
      <c r="K45" s="11">
        <f>SUM(K28+K24+K19)</f>
        <v>-105</v>
      </c>
      <c r="L45" s="11">
        <f t="shared" ref="L45" si="8">SUM(L28+L24+L19)</f>
        <v>7983</v>
      </c>
      <c r="M45" s="87" t="s">
        <v>215</v>
      </c>
    </row>
    <row r="46" spans="1:13" ht="15.75" thickBot="1" x14ac:dyDescent="0.3">
      <c r="A46" s="34" t="s">
        <v>18</v>
      </c>
      <c r="B46" s="35" t="s">
        <v>21</v>
      </c>
      <c r="C46" s="35" t="s">
        <v>12</v>
      </c>
      <c r="D46" s="35" t="s">
        <v>12</v>
      </c>
      <c r="E46" s="35" t="s">
        <v>12</v>
      </c>
      <c r="F46" s="30"/>
      <c r="G46" s="35" t="s">
        <v>23</v>
      </c>
      <c r="H46" s="35" t="s">
        <v>45</v>
      </c>
      <c r="I46" s="36" t="s">
        <v>115</v>
      </c>
      <c r="J46" s="37">
        <f>SUM(J27)</f>
        <v>500</v>
      </c>
      <c r="K46" s="37">
        <f>SUM(K27)</f>
        <v>0</v>
      </c>
      <c r="L46" s="37">
        <f t="shared" ref="L46" si="9">SUM(L27)</f>
        <v>500</v>
      </c>
      <c r="M46" s="83"/>
    </row>
    <row r="47" spans="1:13" x14ac:dyDescent="0.25">
      <c r="A47" s="13"/>
      <c r="B47" s="13"/>
      <c r="C47" s="13"/>
      <c r="D47" s="13"/>
      <c r="E47" s="13"/>
      <c r="F47" s="12"/>
      <c r="G47" s="13"/>
      <c r="H47" s="13"/>
      <c r="I47" s="14"/>
      <c r="J47" s="13"/>
      <c r="K47" s="22"/>
      <c r="L47" s="22"/>
      <c r="M47" s="22"/>
    </row>
    <row r="48" spans="1:13" ht="12" customHeight="1" x14ac:dyDescent="0.25">
      <c r="K48" s="22"/>
      <c r="L48" s="22"/>
      <c r="M48" s="22"/>
    </row>
    <row r="49" spans="9:13" ht="12" customHeight="1" x14ac:dyDescent="0.25">
      <c r="K49" s="22"/>
      <c r="L49" s="22"/>
      <c r="M49" s="22"/>
    </row>
    <row r="50" spans="9:13" ht="12" customHeight="1" x14ac:dyDescent="0.25">
      <c r="K50" s="22"/>
      <c r="L50" s="22"/>
      <c r="M50" s="22"/>
    </row>
    <row r="51" spans="9:13" ht="12" customHeight="1" x14ac:dyDescent="0.25">
      <c r="K51" s="22"/>
      <c r="L51" s="22"/>
      <c r="M51" s="22"/>
    </row>
    <row r="52" spans="9:13" ht="12" customHeight="1" x14ac:dyDescent="0.25">
      <c r="K52" s="22"/>
      <c r="L52" s="22"/>
      <c r="M52" s="22"/>
    </row>
    <row r="53" spans="9:13" ht="12" customHeight="1" x14ac:dyDescent="0.25">
      <c r="K53" s="22"/>
      <c r="L53" s="22"/>
      <c r="M53" s="22"/>
    </row>
    <row r="54" spans="9:13" ht="12" customHeight="1" x14ac:dyDescent="0.25">
      <c r="K54" s="22"/>
      <c r="L54" s="22"/>
      <c r="M54" s="22"/>
    </row>
    <row r="55" spans="9:13" ht="12" customHeight="1" x14ac:dyDescent="0.25">
      <c r="K55" s="22"/>
      <c r="L55" s="22"/>
      <c r="M55" s="22"/>
    </row>
    <row r="56" spans="9:13" ht="12" customHeight="1" x14ac:dyDescent="0.25">
      <c r="I56" s="5"/>
      <c r="K56" s="22"/>
      <c r="L56" s="22"/>
      <c r="M56" s="22"/>
    </row>
    <row r="57" spans="9:13" ht="12" customHeight="1" x14ac:dyDescent="0.25">
      <c r="I57" s="5"/>
      <c r="K57" s="22"/>
      <c r="L57" s="22"/>
      <c r="M57" s="22"/>
    </row>
    <row r="58" spans="9:13" ht="12" customHeight="1" x14ac:dyDescent="0.25">
      <c r="I58" s="5"/>
      <c r="K58" s="22"/>
      <c r="L58" s="22"/>
      <c r="M58" s="22"/>
    </row>
    <row r="59" spans="9:13" ht="12" customHeight="1" x14ac:dyDescent="0.25">
      <c r="I59" s="5"/>
      <c r="K59" s="22"/>
      <c r="L59" s="22"/>
      <c r="M59" s="22"/>
    </row>
    <row r="60" spans="9:13" ht="12" customHeight="1" x14ac:dyDescent="0.25">
      <c r="I60" s="5"/>
      <c r="K60" s="22"/>
      <c r="L60" s="22"/>
      <c r="M60" s="22"/>
    </row>
  </sheetData>
  <mergeCells count="1">
    <mergeCell ref="A2:K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E39" sqref="E39"/>
    </sheetView>
  </sheetViews>
  <sheetFormatPr defaultRowHeight="15" x14ac:dyDescent="0.25"/>
  <cols>
    <col min="1" max="1" width="4.28515625" style="5" customWidth="1"/>
    <col min="2" max="2" width="3.7109375" style="5" customWidth="1"/>
    <col min="3" max="3" width="3" style="5" customWidth="1"/>
    <col min="4" max="4" width="3.28515625" style="5" customWidth="1"/>
    <col min="5" max="5" width="7.42578125" style="5" customWidth="1"/>
    <col min="6" max="6" width="5.7109375" style="5" customWidth="1"/>
    <col min="7" max="7" width="5.5703125" style="5" customWidth="1"/>
    <col min="8" max="8" width="28.28515625" style="15" customWidth="1"/>
    <col min="9" max="9" width="12.42578125" style="25" customWidth="1"/>
    <col min="10" max="10" width="9.140625" style="15" customWidth="1"/>
    <col min="11" max="11" width="11.5703125" style="23" customWidth="1"/>
    <col min="12" max="12" width="20.28515625" style="23" customWidth="1"/>
    <col min="13" max="16384" width="9.140625" style="5"/>
  </cols>
  <sheetData>
    <row r="1" spans="1:12" ht="24.75" customHeight="1" thickBot="1" x14ac:dyDescent="0.3">
      <c r="A1" s="59" t="s">
        <v>211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 customHeight="1" thickBot="1" x14ac:dyDescent="0.3">
      <c r="A2" s="54" t="s">
        <v>110</v>
      </c>
      <c r="B2" s="54"/>
      <c r="C2" s="55"/>
      <c r="D2" s="55"/>
      <c r="E2" s="55"/>
      <c r="F2" s="55"/>
      <c r="G2" s="55"/>
      <c r="H2" s="55"/>
      <c r="I2" s="55"/>
      <c r="J2" s="55"/>
      <c r="K2" s="58"/>
      <c r="L2" s="53"/>
    </row>
    <row r="3" spans="1:12" s="6" customFormat="1" ht="33.75" customHeight="1" x14ac:dyDescent="0.2">
      <c r="A3" s="32" t="s">
        <v>0</v>
      </c>
      <c r="B3" s="19" t="s">
        <v>1</v>
      </c>
      <c r="C3" s="19" t="s">
        <v>2</v>
      </c>
      <c r="D3" s="19" t="s">
        <v>3</v>
      </c>
      <c r="E3" s="19" t="s">
        <v>5</v>
      </c>
      <c r="F3" s="19" t="s">
        <v>6</v>
      </c>
      <c r="G3" s="19" t="s">
        <v>7</v>
      </c>
      <c r="H3" s="20" t="s">
        <v>8</v>
      </c>
      <c r="I3" s="21" t="s">
        <v>184</v>
      </c>
      <c r="J3" s="21" t="s">
        <v>186</v>
      </c>
      <c r="K3" s="21" t="s">
        <v>184</v>
      </c>
      <c r="L3" s="21" t="s">
        <v>187</v>
      </c>
    </row>
    <row r="4" spans="1:12" ht="16.5" customHeight="1" x14ac:dyDescent="0.25">
      <c r="A4" s="27"/>
      <c r="B4" s="1" t="s">
        <v>21</v>
      </c>
      <c r="C4" s="1" t="s">
        <v>17</v>
      </c>
      <c r="D4" s="1" t="s">
        <v>63</v>
      </c>
      <c r="E4" s="1" t="s">
        <v>22</v>
      </c>
      <c r="F4" s="1" t="s">
        <v>64</v>
      </c>
      <c r="G4" s="1" t="s">
        <v>11</v>
      </c>
      <c r="H4" s="9" t="s">
        <v>75</v>
      </c>
      <c r="I4" s="1">
        <v>46926</v>
      </c>
      <c r="J4" s="49"/>
      <c r="K4" s="49">
        <f>SUM(I4:J4)</f>
        <v>46926</v>
      </c>
      <c r="L4" s="49"/>
    </row>
    <row r="5" spans="1:12" ht="14.25" customHeight="1" x14ac:dyDescent="0.25">
      <c r="A5" s="27" t="s">
        <v>14</v>
      </c>
      <c r="B5" s="1" t="s">
        <v>21</v>
      </c>
      <c r="C5" s="1" t="s">
        <v>17</v>
      </c>
      <c r="D5" s="1" t="s">
        <v>63</v>
      </c>
      <c r="E5" s="1" t="s">
        <v>22</v>
      </c>
      <c r="F5" s="1" t="s">
        <v>64</v>
      </c>
      <c r="G5" s="1" t="s">
        <v>11</v>
      </c>
      <c r="H5" s="9" t="s">
        <v>96</v>
      </c>
      <c r="I5" s="1">
        <v>19500</v>
      </c>
      <c r="J5" s="49"/>
      <c r="K5" s="49">
        <f t="shared" ref="K5:K15" si="0">SUM(I5:J5)</f>
        <v>19500</v>
      </c>
      <c r="L5" s="49"/>
    </row>
    <row r="6" spans="1:12" ht="14.25" customHeight="1" x14ac:dyDescent="0.25">
      <c r="A6" s="27" t="s">
        <v>14</v>
      </c>
      <c r="B6" s="1" t="s">
        <v>21</v>
      </c>
      <c r="C6" s="1" t="s">
        <v>17</v>
      </c>
      <c r="D6" s="1" t="s">
        <v>63</v>
      </c>
      <c r="E6" s="10">
        <v>612001</v>
      </c>
      <c r="F6" s="10" t="s">
        <v>64</v>
      </c>
      <c r="G6" s="1" t="s">
        <v>11</v>
      </c>
      <c r="H6" s="9" t="s">
        <v>162</v>
      </c>
      <c r="I6" s="1">
        <v>200</v>
      </c>
      <c r="J6" s="49"/>
      <c r="K6" s="49">
        <f t="shared" si="0"/>
        <v>200</v>
      </c>
      <c r="L6" s="49"/>
    </row>
    <row r="7" spans="1:12" ht="14.25" customHeight="1" x14ac:dyDescent="0.25">
      <c r="A7" s="27"/>
      <c r="B7" s="1" t="s">
        <v>21</v>
      </c>
      <c r="C7" s="1" t="s">
        <v>17</v>
      </c>
      <c r="D7" s="1" t="s">
        <v>63</v>
      </c>
      <c r="E7" s="1" t="s">
        <v>26</v>
      </c>
      <c r="F7" s="1" t="s">
        <v>64</v>
      </c>
      <c r="G7" s="1" t="s">
        <v>11</v>
      </c>
      <c r="H7" s="9" t="s">
        <v>153</v>
      </c>
      <c r="I7" s="1">
        <v>846</v>
      </c>
      <c r="J7" s="49"/>
      <c r="K7" s="49">
        <f t="shared" si="0"/>
        <v>846</v>
      </c>
      <c r="L7" s="49"/>
    </row>
    <row r="8" spans="1:12" ht="14.25" customHeight="1" x14ac:dyDescent="0.25">
      <c r="A8" s="27" t="s">
        <v>14</v>
      </c>
      <c r="B8" s="1" t="s">
        <v>21</v>
      </c>
      <c r="C8" s="1" t="s">
        <v>17</v>
      </c>
      <c r="D8" s="1" t="s">
        <v>63</v>
      </c>
      <c r="E8" s="10">
        <v>614</v>
      </c>
      <c r="F8" s="10" t="s">
        <v>64</v>
      </c>
      <c r="G8" s="1" t="s">
        <v>11</v>
      </c>
      <c r="H8" s="9" t="s">
        <v>163</v>
      </c>
      <c r="I8" s="1">
        <v>3000</v>
      </c>
      <c r="J8" s="49"/>
      <c r="K8" s="49">
        <f t="shared" si="0"/>
        <v>3000</v>
      </c>
      <c r="L8" s="49"/>
    </row>
    <row r="9" spans="1:12" ht="14.25" customHeight="1" x14ac:dyDescent="0.25">
      <c r="A9" s="27"/>
      <c r="B9" s="1" t="s">
        <v>21</v>
      </c>
      <c r="C9" s="1" t="s">
        <v>17</v>
      </c>
      <c r="D9" s="1" t="s">
        <v>63</v>
      </c>
      <c r="E9" s="1" t="s">
        <v>29</v>
      </c>
      <c r="F9" s="1" t="s">
        <v>64</v>
      </c>
      <c r="G9" s="1" t="s">
        <v>11</v>
      </c>
      <c r="H9" s="9" t="s">
        <v>76</v>
      </c>
      <c r="I9" s="1">
        <v>5964</v>
      </c>
      <c r="J9" s="49"/>
      <c r="K9" s="49">
        <f t="shared" si="0"/>
        <v>5964</v>
      </c>
      <c r="L9" s="49"/>
    </row>
    <row r="10" spans="1:12" ht="14.25" customHeight="1" x14ac:dyDescent="0.25">
      <c r="A10" s="27"/>
      <c r="B10" s="1" t="s">
        <v>21</v>
      </c>
      <c r="C10" s="1" t="s">
        <v>17</v>
      </c>
      <c r="D10" s="1" t="s">
        <v>63</v>
      </c>
      <c r="E10" s="1" t="s">
        <v>30</v>
      </c>
      <c r="F10" s="1" t="s">
        <v>64</v>
      </c>
      <c r="G10" s="1" t="s">
        <v>11</v>
      </c>
      <c r="H10" s="9" t="s">
        <v>77</v>
      </c>
      <c r="I10" s="1">
        <v>934</v>
      </c>
      <c r="J10" s="49"/>
      <c r="K10" s="49">
        <f t="shared" si="0"/>
        <v>934</v>
      </c>
      <c r="L10" s="49"/>
    </row>
    <row r="11" spans="1:12" ht="14.25" customHeight="1" x14ac:dyDescent="0.25">
      <c r="A11" s="27"/>
      <c r="B11" s="1" t="s">
        <v>21</v>
      </c>
      <c r="C11" s="1" t="s">
        <v>17</v>
      </c>
      <c r="D11" s="1" t="s">
        <v>63</v>
      </c>
      <c r="E11" s="1" t="s">
        <v>31</v>
      </c>
      <c r="F11" s="1" t="s">
        <v>64</v>
      </c>
      <c r="G11" s="1" t="s">
        <v>11</v>
      </c>
      <c r="H11" s="9" t="s">
        <v>78</v>
      </c>
      <c r="I11" s="1">
        <v>9178</v>
      </c>
      <c r="J11" s="49"/>
      <c r="K11" s="49">
        <f t="shared" si="0"/>
        <v>9178</v>
      </c>
      <c r="L11" s="49"/>
    </row>
    <row r="12" spans="1:12" ht="14.25" customHeight="1" x14ac:dyDescent="0.25">
      <c r="A12" s="27"/>
      <c r="B12" s="1" t="s">
        <v>21</v>
      </c>
      <c r="C12" s="1" t="s">
        <v>17</v>
      </c>
      <c r="D12" s="1" t="s">
        <v>63</v>
      </c>
      <c r="E12" s="1" t="s">
        <v>32</v>
      </c>
      <c r="F12" s="1" t="s">
        <v>64</v>
      </c>
      <c r="G12" s="1" t="s">
        <v>11</v>
      </c>
      <c r="H12" s="9" t="s">
        <v>79</v>
      </c>
      <c r="I12" s="1">
        <v>560</v>
      </c>
      <c r="J12" s="49"/>
      <c r="K12" s="49">
        <f t="shared" si="0"/>
        <v>560</v>
      </c>
      <c r="L12" s="49"/>
    </row>
    <row r="13" spans="1:12" ht="14.25" customHeight="1" x14ac:dyDescent="0.25">
      <c r="A13" s="27"/>
      <c r="B13" s="1" t="s">
        <v>21</v>
      </c>
      <c r="C13" s="1" t="s">
        <v>17</v>
      </c>
      <c r="D13" s="1" t="s">
        <v>63</v>
      </c>
      <c r="E13" s="1" t="s">
        <v>33</v>
      </c>
      <c r="F13" s="1" t="s">
        <v>64</v>
      </c>
      <c r="G13" s="1" t="s">
        <v>11</v>
      </c>
      <c r="H13" s="9" t="s">
        <v>80</v>
      </c>
      <c r="I13" s="1">
        <v>1772</v>
      </c>
      <c r="J13" s="49"/>
      <c r="K13" s="49">
        <f t="shared" si="0"/>
        <v>1772</v>
      </c>
      <c r="L13" s="49"/>
    </row>
    <row r="14" spans="1:12" ht="14.25" customHeight="1" x14ac:dyDescent="0.25">
      <c r="A14" s="27"/>
      <c r="B14" s="1" t="s">
        <v>21</v>
      </c>
      <c r="C14" s="1" t="s">
        <v>17</v>
      </c>
      <c r="D14" s="1" t="s">
        <v>63</v>
      </c>
      <c r="E14" s="1" t="s">
        <v>34</v>
      </c>
      <c r="F14" s="1" t="s">
        <v>64</v>
      </c>
      <c r="G14" s="1" t="s">
        <v>11</v>
      </c>
      <c r="H14" s="9" t="s">
        <v>35</v>
      </c>
      <c r="I14" s="1">
        <v>589</v>
      </c>
      <c r="J14" s="49"/>
      <c r="K14" s="49">
        <f t="shared" si="0"/>
        <v>589</v>
      </c>
      <c r="L14" s="49"/>
    </row>
    <row r="15" spans="1:12" ht="14.25" customHeight="1" x14ac:dyDescent="0.25">
      <c r="A15" s="27"/>
      <c r="B15" s="1" t="s">
        <v>21</v>
      </c>
      <c r="C15" s="1" t="s">
        <v>17</v>
      </c>
      <c r="D15" s="1" t="s">
        <v>63</v>
      </c>
      <c r="E15" s="1" t="s">
        <v>36</v>
      </c>
      <c r="F15" s="1" t="s">
        <v>64</v>
      </c>
      <c r="G15" s="1" t="s">
        <v>11</v>
      </c>
      <c r="H15" s="9" t="s">
        <v>81</v>
      </c>
      <c r="I15" s="1">
        <v>2996</v>
      </c>
      <c r="J15" s="49"/>
      <c r="K15" s="49">
        <f t="shared" si="0"/>
        <v>2996</v>
      </c>
      <c r="L15" s="49"/>
    </row>
    <row r="16" spans="1:12" ht="14.25" customHeight="1" x14ac:dyDescent="0.25">
      <c r="A16" s="27"/>
      <c r="B16" s="1"/>
      <c r="C16" s="1"/>
      <c r="D16" s="1"/>
      <c r="E16" s="1"/>
      <c r="F16" s="1"/>
      <c r="G16" s="1"/>
      <c r="H16" s="8" t="s">
        <v>72</v>
      </c>
      <c r="I16" s="11">
        <f>SUM(I4:I15)</f>
        <v>92465</v>
      </c>
      <c r="J16" s="50">
        <f>SUM(J4:J15)</f>
        <v>0</v>
      </c>
      <c r="K16" s="11">
        <f t="shared" ref="K16" si="1">SUM(K4:K15)</f>
        <v>92465</v>
      </c>
      <c r="L16" s="11"/>
    </row>
    <row r="17" spans="1:12" ht="18" customHeight="1" x14ac:dyDescent="0.25">
      <c r="A17" s="27"/>
      <c r="B17" s="1" t="s">
        <v>21</v>
      </c>
      <c r="C17" s="1" t="s">
        <v>17</v>
      </c>
      <c r="D17" s="1" t="s">
        <v>63</v>
      </c>
      <c r="E17" s="1" t="s">
        <v>37</v>
      </c>
      <c r="F17" s="1" t="s">
        <v>64</v>
      </c>
      <c r="G17" s="1" t="s">
        <v>11</v>
      </c>
      <c r="H17" s="9" t="s">
        <v>39</v>
      </c>
      <c r="I17" s="1">
        <v>1000</v>
      </c>
      <c r="J17" s="49"/>
      <c r="K17" s="49">
        <f t="shared" ref="K17:K26" si="2">SUM(I17:J17)</f>
        <v>1000</v>
      </c>
      <c r="L17" s="49"/>
    </row>
    <row r="18" spans="1:12" ht="15" customHeight="1" x14ac:dyDescent="0.25">
      <c r="A18" s="27" t="s">
        <v>14</v>
      </c>
      <c r="B18" s="1" t="s">
        <v>21</v>
      </c>
      <c r="C18" s="1" t="s">
        <v>17</v>
      </c>
      <c r="D18" s="1" t="s">
        <v>63</v>
      </c>
      <c r="E18" s="1" t="s">
        <v>37</v>
      </c>
      <c r="F18" s="1" t="s">
        <v>64</v>
      </c>
      <c r="G18" s="1" t="s">
        <v>11</v>
      </c>
      <c r="H18" s="9" t="s">
        <v>97</v>
      </c>
      <c r="I18" s="1">
        <v>4800</v>
      </c>
      <c r="J18" s="49"/>
      <c r="K18" s="49">
        <f t="shared" si="2"/>
        <v>4800</v>
      </c>
      <c r="L18" s="49"/>
    </row>
    <row r="19" spans="1:12" ht="15" customHeight="1" x14ac:dyDescent="0.25">
      <c r="A19" s="27" t="s">
        <v>14</v>
      </c>
      <c r="B19" s="1" t="s">
        <v>21</v>
      </c>
      <c r="C19" s="1" t="s">
        <v>17</v>
      </c>
      <c r="D19" s="1" t="s">
        <v>63</v>
      </c>
      <c r="E19" s="1" t="s">
        <v>41</v>
      </c>
      <c r="F19" s="1" t="s">
        <v>64</v>
      </c>
      <c r="G19" s="1" t="s">
        <v>11</v>
      </c>
      <c r="H19" s="9" t="s">
        <v>98</v>
      </c>
      <c r="I19" s="1">
        <v>1000</v>
      </c>
      <c r="J19" s="49"/>
      <c r="K19" s="49">
        <f t="shared" si="2"/>
        <v>1000</v>
      </c>
      <c r="L19" s="49"/>
    </row>
    <row r="20" spans="1:12" ht="15" customHeight="1" x14ac:dyDescent="0.25">
      <c r="A20" s="27">
        <v>2</v>
      </c>
      <c r="B20" s="1">
        <v>9</v>
      </c>
      <c r="C20" s="1">
        <v>5</v>
      </c>
      <c r="D20" s="1">
        <v>0</v>
      </c>
      <c r="E20" s="1">
        <v>633006</v>
      </c>
      <c r="F20" s="1" t="s">
        <v>64</v>
      </c>
      <c r="G20" s="1">
        <v>41</v>
      </c>
      <c r="H20" s="9" t="s">
        <v>132</v>
      </c>
      <c r="I20" s="1">
        <v>600</v>
      </c>
      <c r="J20" s="49"/>
      <c r="K20" s="49">
        <f t="shared" si="2"/>
        <v>600</v>
      </c>
      <c r="L20" s="49"/>
    </row>
    <row r="21" spans="1:12" ht="15" customHeight="1" x14ac:dyDescent="0.25">
      <c r="A21" s="27" t="s">
        <v>14</v>
      </c>
      <c r="B21" s="1" t="s">
        <v>21</v>
      </c>
      <c r="C21" s="1" t="s">
        <v>17</v>
      </c>
      <c r="D21" s="1" t="s">
        <v>63</v>
      </c>
      <c r="E21" s="1" t="s">
        <v>44</v>
      </c>
      <c r="F21" s="1" t="s">
        <v>64</v>
      </c>
      <c r="G21" s="1" t="s">
        <v>11</v>
      </c>
      <c r="H21" s="9" t="s">
        <v>99</v>
      </c>
      <c r="I21" s="1">
        <v>1000</v>
      </c>
      <c r="J21" s="49"/>
      <c r="K21" s="49">
        <f t="shared" si="2"/>
        <v>1000</v>
      </c>
      <c r="L21" s="49"/>
    </row>
    <row r="22" spans="1:12" ht="15" customHeight="1" x14ac:dyDescent="0.25">
      <c r="A22" s="27">
        <v>2</v>
      </c>
      <c r="B22" s="1">
        <v>9</v>
      </c>
      <c r="C22" s="1">
        <v>5</v>
      </c>
      <c r="D22" s="1">
        <v>0</v>
      </c>
      <c r="E22" s="1">
        <v>635006</v>
      </c>
      <c r="F22" s="1" t="s">
        <v>64</v>
      </c>
      <c r="G22" s="1">
        <v>41</v>
      </c>
      <c r="H22" s="9" t="s">
        <v>131</v>
      </c>
      <c r="I22" s="1">
        <v>0</v>
      </c>
      <c r="J22" s="49"/>
      <c r="K22" s="49">
        <f t="shared" si="2"/>
        <v>0</v>
      </c>
      <c r="L22" s="49"/>
    </row>
    <row r="23" spans="1:12" ht="15" customHeight="1" x14ac:dyDescent="0.25">
      <c r="A23" s="27" t="s">
        <v>14</v>
      </c>
      <c r="B23" s="1" t="s">
        <v>21</v>
      </c>
      <c r="C23" s="1" t="s">
        <v>17</v>
      </c>
      <c r="D23" s="1" t="s">
        <v>63</v>
      </c>
      <c r="E23" s="1" t="s">
        <v>48</v>
      </c>
      <c r="F23" s="1" t="s">
        <v>64</v>
      </c>
      <c r="G23" s="1" t="s">
        <v>11</v>
      </c>
      <c r="H23" s="9" t="s">
        <v>123</v>
      </c>
      <c r="I23" s="1">
        <v>3000</v>
      </c>
      <c r="J23" s="49"/>
      <c r="K23" s="49">
        <f t="shared" si="2"/>
        <v>3000</v>
      </c>
      <c r="L23" s="49"/>
    </row>
    <row r="24" spans="1:12" ht="15" customHeight="1" x14ac:dyDescent="0.25">
      <c r="A24" s="27" t="s">
        <v>14</v>
      </c>
      <c r="B24" s="1" t="s">
        <v>21</v>
      </c>
      <c r="C24" s="1" t="s">
        <v>17</v>
      </c>
      <c r="D24" s="1" t="s">
        <v>63</v>
      </c>
      <c r="E24" s="1">
        <v>637014</v>
      </c>
      <c r="F24" s="1" t="s">
        <v>64</v>
      </c>
      <c r="G24" s="1" t="s">
        <v>11</v>
      </c>
      <c r="H24" s="9" t="s">
        <v>154</v>
      </c>
      <c r="I24" s="1">
        <v>300</v>
      </c>
      <c r="J24" s="49"/>
      <c r="K24" s="49">
        <f t="shared" si="2"/>
        <v>300</v>
      </c>
      <c r="L24" s="49"/>
    </row>
    <row r="25" spans="1:12" ht="15" customHeight="1" x14ac:dyDescent="0.25">
      <c r="A25" s="27" t="s">
        <v>14</v>
      </c>
      <c r="B25" s="1" t="s">
        <v>21</v>
      </c>
      <c r="C25" s="1" t="s">
        <v>17</v>
      </c>
      <c r="D25" s="1" t="s">
        <v>63</v>
      </c>
      <c r="E25" s="1" t="s">
        <v>49</v>
      </c>
      <c r="F25" s="1" t="s">
        <v>64</v>
      </c>
      <c r="G25" s="1" t="s">
        <v>11</v>
      </c>
      <c r="H25" s="9" t="s">
        <v>107</v>
      </c>
      <c r="I25" s="1">
        <v>700</v>
      </c>
      <c r="J25" s="49"/>
      <c r="K25" s="49">
        <f t="shared" si="2"/>
        <v>700</v>
      </c>
      <c r="L25" s="49"/>
    </row>
    <row r="26" spans="1:12" ht="15" customHeight="1" x14ac:dyDescent="0.25">
      <c r="A26" s="27">
        <v>2</v>
      </c>
      <c r="B26" s="1" t="s">
        <v>21</v>
      </c>
      <c r="C26" s="1">
        <v>5</v>
      </c>
      <c r="D26" s="1" t="s">
        <v>63</v>
      </c>
      <c r="E26" s="1">
        <v>642015</v>
      </c>
      <c r="F26" s="1" t="s">
        <v>64</v>
      </c>
      <c r="G26" s="1" t="s">
        <v>124</v>
      </c>
      <c r="H26" s="9" t="s">
        <v>125</v>
      </c>
      <c r="I26" s="1">
        <v>400</v>
      </c>
      <c r="J26" s="49"/>
      <c r="K26" s="49">
        <f t="shared" si="2"/>
        <v>400</v>
      </c>
      <c r="L26" s="49"/>
    </row>
    <row r="27" spans="1:12" ht="15" customHeight="1" x14ac:dyDescent="0.25">
      <c r="A27" s="27"/>
      <c r="B27" s="1"/>
      <c r="C27" s="1"/>
      <c r="D27" s="1"/>
      <c r="E27" s="1"/>
      <c r="F27" s="1"/>
      <c r="G27" s="1"/>
      <c r="H27" s="8" t="s">
        <v>73</v>
      </c>
      <c r="I27" s="11">
        <f>SUM(I17:I26)</f>
        <v>12800</v>
      </c>
      <c r="J27" s="50">
        <f>SUM(J17:J26)</f>
        <v>0</v>
      </c>
      <c r="K27" s="50">
        <f t="shared" ref="K27" si="3">SUM(K17:K26)</f>
        <v>12800</v>
      </c>
      <c r="L27" s="50"/>
    </row>
    <row r="28" spans="1:12" ht="15" customHeight="1" x14ac:dyDescent="0.25">
      <c r="A28" s="27"/>
      <c r="B28" s="1"/>
      <c r="C28" s="1"/>
      <c r="D28" s="1"/>
      <c r="E28" s="1"/>
      <c r="F28" s="1"/>
      <c r="G28" s="1"/>
      <c r="H28" s="8" t="s">
        <v>112</v>
      </c>
      <c r="I28" s="11">
        <f>SUM(I16+I27)</f>
        <v>105265</v>
      </c>
      <c r="J28" s="50">
        <f>SUM(J16+J27)</f>
        <v>0</v>
      </c>
      <c r="K28" s="50">
        <f t="shared" ref="K28" si="4">SUM(K16+K27)</f>
        <v>105265</v>
      </c>
      <c r="L28" s="50"/>
    </row>
    <row r="29" spans="1:12" ht="15" customHeight="1" x14ac:dyDescent="0.25">
      <c r="A29" s="27"/>
      <c r="B29" s="1" t="s">
        <v>21</v>
      </c>
      <c r="C29" s="1" t="s">
        <v>17</v>
      </c>
      <c r="D29" s="1" t="s">
        <v>63</v>
      </c>
      <c r="E29" s="1"/>
      <c r="F29" s="1" t="s">
        <v>64</v>
      </c>
      <c r="G29" s="1" t="s">
        <v>11</v>
      </c>
      <c r="H29" s="8" t="s">
        <v>138</v>
      </c>
      <c r="I29" s="11">
        <f>I4+I7+I9+I10+I11+I12+I13+I14+I15+I17</f>
        <v>70765</v>
      </c>
      <c r="J29" s="50">
        <f>J4+J7+J9+J10+J11+J12+J13+J14+J15+J17</f>
        <v>0</v>
      </c>
      <c r="K29" s="50">
        <f t="shared" ref="K29" si="5">K4+K7+K9+K10+K11+K12+K13+K14+K15+K17</f>
        <v>70765</v>
      </c>
      <c r="L29" s="50"/>
    </row>
    <row r="30" spans="1:12" ht="15" customHeight="1" x14ac:dyDescent="0.25">
      <c r="A30" s="27" t="s">
        <v>14</v>
      </c>
      <c r="B30" s="1" t="s">
        <v>21</v>
      </c>
      <c r="C30" s="1" t="s">
        <v>17</v>
      </c>
      <c r="D30" s="1" t="s">
        <v>63</v>
      </c>
      <c r="E30" s="1"/>
      <c r="F30" s="1" t="s">
        <v>64</v>
      </c>
      <c r="G30" s="1" t="s">
        <v>11</v>
      </c>
      <c r="H30" s="8" t="s">
        <v>116</v>
      </c>
      <c r="I30" s="11">
        <f>SUM(I6+I8+I5+I27-I17)</f>
        <v>34500</v>
      </c>
      <c r="J30" s="50">
        <f>SUM(J6+J8+J5+J27-J17)</f>
        <v>0</v>
      </c>
      <c r="K30" s="50">
        <f>SUM(K6+K8+K5+K27-K17)</f>
        <v>34500</v>
      </c>
      <c r="L30" s="50"/>
    </row>
    <row r="31" spans="1:12" x14ac:dyDescent="0.25">
      <c r="I31" s="13"/>
      <c r="K31" s="22"/>
      <c r="L31" s="22"/>
    </row>
    <row r="32" spans="1:12" ht="12.75" customHeight="1" x14ac:dyDescent="0.25">
      <c r="J32" s="5"/>
      <c r="K32" s="22"/>
      <c r="L32" s="22"/>
    </row>
    <row r="33" spans="10:12" ht="12.75" customHeight="1" x14ac:dyDescent="0.25">
      <c r="J33" s="5"/>
      <c r="K33" s="22"/>
      <c r="L33" s="22"/>
    </row>
    <row r="34" spans="10:12" ht="12.75" customHeight="1" x14ac:dyDescent="0.25">
      <c r="J34" s="5"/>
      <c r="K34" s="22"/>
      <c r="L34" s="22"/>
    </row>
    <row r="35" spans="10:12" ht="12.75" customHeight="1" x14ac:dyDescent="0.25">
      <c r="J35" s="5"/>
      <c r="K35" s="22"/>
      <c r="L35" s="22"/>
    </row>
    <row r="36" spans="10:12" ht="12.75" customHeight="1" x14ac:dyDescent="0.25">
      <c r="J36" s="5"/>
      <c r="K36" s="22"/>
      <c r="L36" s="22"/>
    </row>
    <row r="37" spans="10:12" ht="12.75" customHeight="1" x14ac:dyDescent="0.25">
      <c r="J37" s="5"/>
      <c r="K37" s="22"/>
      <c r="L37" s="22"/>
    </row>
    <row r="38" spans="10:12" ht="12.75" customHeight="1" x14ac:dyDescent="0.25">
      <c r="J38" s="5"/>
      <c r="K38" s="22"/>
      <c r="L38" s="22"/>
    </row>
    <row r="39" spans="10:12" ht="12.75" customHeight="1" x14ac:dyDescent="0.25">
      <c r="J39" s="5"/>
      <c r="K39" s="22"/>
      <c r="L39" s="22"/>
    </row>
    <row r="40" spans="10:12" ht="12.75" customHeight="1" x14ac:dyDescent="0.25">
      <c r="J40" s="5"/>
      <c r="K40" s="22"/>
      <c r="L40" s="22"/>
    </row>
    <row r="41" spans="10:12" ht="12.75" customHeight="1" x14ac:dyDescent="0.25">
      <c r="J41" s="5"/>
      <c r="K41" s="22"/>
      <c r="L41" s="22"/>
    </row>
    <row r="42" spans="10:12" ht="12.75" customHeight="1" x14ac:dyDescent="0.25">
      <c r="J42" s="5"/>
      <c r="K42" s="22"/>
      <c r="L42" s="22"/>
    </row>
    <row r="43" spans="10:12" ht="12.75" customHeight="1" x14ac:dyDescent="0.25">
      <c r="J43" s="5"/>
      <c r="K43" s="22"/>
      <c r="L43" s="22"/>
    </row>
    <row r="44" spans="10:12" ht="12.75" customHeight="1" x14ac:dyDescent="0.25">
      <c r="J44" s="5"/>
    </row>
    <row r="45" spans="10:12" x14ac:dyDescent="0.25">
      <c r="J45" s="5"/>
    </row>
  </sheetData>
  <pageMargins left="0.19685039370078741" right="0.19685039370078741" top="0.19685039370078741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3" workbookViewId="0">
      <selection activeCell="M49" sqref="M49"/>
    </sheetView>
  </sheetViews>
  <sheetFormatPr defaultRowHeight="15" x14ac:dyDescent="0.25"/>
  <cols>
    <col min="1" max="1" width="4.42578125" style="5" customWidth="1"/>
    <col min="2" max="2" width="3.5703125" style="5" customWidth="1"/>
    <col min="3" max="3" width="2.85546875" style="5" customWidth="1"/>
    <col min="4" max="4" width="3.28515625" style="5" customWidth="1"/>
    <col min="5" max="5" width="3.140625" style="5" customWidth="1"/>
    <col min="6" max="6" width="8.28515625" style="5" customWidth="1"/>
    <col min="7" max="7" width="6.140625" style="5" customWidth="1"/>
    <col min="8" max="8" width="5.42578125" style="5" customWidth="1"/>
    <col min="9" max="9" width="26.140625" style="15" customWidth="1"/>
    <col min="10" max="10" width="9.7109375" style="16" customWidth="1"/>
    <col min="11" max="11" width="10.5703125" style="24" customWidth="1"/>
    <col min="12" max="12" width="11.5703125" style="23" customWidth="1"/>
    <col min="13" max="13" width="24.7109375" style="23" customWidth="1"/>
    <col min="14" max="16384" width="9.140625" style="5"/>
  </cols>
  <sheetData>
    <row r="1" spans="1:13" ht="27" customHeight="1" thickBot="1" x14ac:dyDescent="0.3">
      <c r="A1" s="43" t="s">
        <v>212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</row>
    <row r="2" spans="1:13" ht="15.75" thickBot="1" x14ac:dyDescent="0.3">
      <c r="A2" s="74" t="s">
        <v>110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58"/>
      <c r="M2" s="53"/>
    </row>
    <row r="3" spans="1:13" s="6" customFormat="1" ht="36" customHeight="1" x14ac:dyDescent="0.2">
      <c r="A3" s="32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0" t="s">
        <v>8</v>
      </c>
      <c r="J3" s="21" t="s">
        <v>184</v>
      </c>
      <c r="K3" s="21" t="s">
        <v>186</v>
      </c>
      <c r="L3" s="21" t="s">
        <v>184</v>
      </c>
      <c r="M3" s="62" t="s">
        <v>187</v>
      </c>
    </row>
    <row r="4" spans="1:13" ht="17.25" customHeight="1" x14ac:dyDescent="0.25">
      <c r="A4" s="27"/>
      <c r="B4" s="1" t="s">
        <v>21</v>
      </c>
      <c r="C4" s="1" t="s">
        <v>54</v>
      </c>
      <c r="D4" s="1" t="s">
        <v>63</v>
      </c>
      <c r="E4" s="1"/>
      <c r="F4" s="1" t="s">
        <v>22</v>
      </c>
      <c r="G4" s="1" t="s">
        <v>65</v>
      </c>
      <c r="H4" s="1" t="s">
        <v>11</v>
      </c>
      <c r="I4" s="9" t="s">
        <v>75</v>
      </c>
      <c r="J4" s="1">
        <v>35579</v>
      </c>
      <c r="K4" s="49"/>
      <c r="L4" s="49">
        <f>SUM(J4:K4)</f>
        <v>35579</v>
      </c>
      <c r="M4" s="78"/>
    </row>
    <row r="5" spans="1:13" x14ac:dyDescent="0.25">
      <c r="A5" s="39" t="s">
        <v>15</v>
      </c>
      <c r="B5" s="1" t="s">
        <v>21</v>
      </c>
      <c r="C5" s="1" t="s">
        <v>54</v>
      </c>
      <c r="D5" s="1" t="s">
        <v>63</v>
      </c>
      <c r="E5" s="1"/>
      <c r="F5" s="1" t="s">
        <v>22</v>
      </c>
      <c r="G5" s="1" t="s">
        <v>65</v>
      </c>
      <c r="H5" s="1" t="s">
        <v>11</v>
      </c>
      <c r="I5" s="9" t="s">
        <v>174</v>
      </c>
      <c r="J5" s="1">
        <v>0</v>
      </c>
      <c r="K5" s="48"/>
      <c r="L5" s="49">
        <f t="shared" ref="L5:L18" si="0">SUM(J5:K5)</f>
        <v>0</v>
      </c>
      <c r="M5" s="79"/>
    </row>
    <row r="6" spans="1:13" x14ac:dyDescent="0.25">
      <c r="A6" s="39" t="s">
        <v>17</v>
      </c>
      <c r="B6" s="1" t="s">
        <v>21</v>
      </c>
      <c r="C6" s="1" t="s">
        <v>54</v>
      </c>
      <c r="D6" s="1" t="s">
        <v>63</v>
      </c>
      <c r="E6" s="1"/>
      <c r="F6" s="1" t="s">
        <v>22</v>
      </c>
      <c r="G6" s="1" t="s">
        <v>65</v>
      </c>
      <c r="H6" s="1" t="s">
        <v>11</v>
      </c>
      <c r="I6" s="9" t="s">
        <v>174</v>
      </c>
      <c r="J6" s="1">
        <v>2500</v>
      </c>
      <c r="K6" s="48"/>
      <c r="L6" s="49">
        <f t="shared" si="0"/>
        <v>2500</v>
      </c>
      <c r="M6" s="79"/>
    </row>
    <row r="7" spans="1:13" x14ac:dyDescent="0.25">
      <c r="A7" s="27"/>
      <c r="B7" s="1" t="s">
        <v>21</v>
      </c>
      <c r="C7" s="1" t="s">
        <v>54</v>
      </c>
      <c r="D7" s="1" t="s">
        <v>63</v>
      </c>
      <c r="E7" s="1"/>
      <c r="F7" s="1" t="s">
        <v>25</v>
      </c>
      <c r="G7" s="1" t="s">
        <v>65</v>
      </c>
      <c r="H7" s="1" t="s">
        <v>11</v>
      </c>
      <c r="I7" s="9" t="s">
        <v>173</v>
      </c>
      <c r="J7" s="1">
        <v>3388</v>
      </c>
      <c r="K7" s="49"/>
      <c r="L7" s="49">
        <f t="shared" si="0"/>
        <v>3388</v>
      </c>
      <c r="M7" s="78"/>
    </row>
    <row r="8" spans="1:13" x14ac:dyDescent="0.25">
      <c r="A8" s="39" t="s">
        <v>17</v>
      </c>
      <c r="B8" s="17" t="s">
        <v>21</v>
      </c>
      <c r="C8" s="17" t="s">
        <v>54</v>
      </c>
      <c r="D8" s="17" t="s">
        <v>63</v>
      </c>
      <c r="E8" s="17"/>
      <c r="F8" s="17" t="s">
        <v>25</v>
      </c>
      <c r="G8" s="17" t="s">
        <v>65</v>
      </c>
      <c r="H8" s="17" t="s">
        <v>11</v>
      </c>
      <c r="I8" s="18" t="s">
        <v>169</v>
      </c>
      <c r="J8" s="1">
        <v>3000</v>
      </c>
      <c r="K8" s="48"/>
      <c r="L8" s="49">
        <f t="shared" si="0"/>
        <v>3000</v>
      </c>
      <c r="M8" s="79"/>
    </row>
    <row r="9" spans="1:13" x14ac:dyDescent="0.25">
      <c r="A9" s="27"/>
      <c r="B9" s="1" t="s">
        <v>21</v>
      </c>
      <c r="C9" s="1" t="s">
        <v>54</v>
      </c>
      <c r="D9" s="1" t="s">
        <v>63</v>
      </c>
      <c r="E9" s="1"/>
      <c r="F9" s="1" t="s">
        <v>26</v>
      </c>
      <c r="G9" s="1" t="s">
        <v>65</v>
      </c>
      <c r="H9" s="1" t="s">
        <v>11</v>
      </c>
      <c r="I9" s="9" t="s">
        <v>170</v>
      </c>
      <c r="J9" s="1">
        <v>4942</v>
      </c>
      <c r="K9" s="49"/>
      <c r="L9" s="49">
        <f t="shared" si="0"/>
        <v>4942</v>
      </c>
      <c r="M9" s="80"/>
    </row>
    <row r="10" spans="1:13" x14ac:dyDescent="0.25">
      <c r="A10" s="27"/>
      <c r="B10" s="1" t="s">
        <v>21</v>
      </c>
      <c r="C10" s="1" t="s">
        <v>54</v>
      </c>
      <c r="D10" s="1" t="s">
        <v>63</v>
      </c>
      <c r="E10" s="1"/>
      <c r="F10" s="1" t="s">
        <v>27</v>
      </c>
      <c r="G10" s="1" t="s">
        <v>65</v>
      </c>
      <c r="H10" s="1" t="s">
        <v>11</v>
      </c>
      <c r="I10" s="9" t="s">
        <v>53</v>
      </c>
      <c r="J10" s="1">
        <v>4288</v>
      </c>
      <c r="K10" s="49"/>
      <c r="L10" s="49">
        <f t="shared" si="0"/>
        <v>4288</v>
      </c>
      <c r="M10" s="80"/>
    </row>
    <row r="11" spans="1:13" x14ac:dyDescent="0.25">
      <c r="A11" s="27">
        <v>5</v>
      </c>
      <c r="B11" s="1" t="s">
        <v>21</v>
      </c>
      <c r="C11" s="1" t="s">
        <v>54</v>
      </c>
      <c r="D11" s="1" t="s">
        <v>63</v>
      </c>
      <c r="E11" s="1"/>
      <c r="F11" s="1" t="s">
        <v>27</v>
      </c>
      <c r="G11" s="1" t="s">
        <v>65</v>
      </c>
      <c r="H11" s="1" t="s">
        <v>11</v>
      </c>
      <c r="I11" s="9" t="s">
        <v>53</v>
      </c>
      <c r="J11" s="1">
        <v>1000</v>
      </c>
      <c r="K11" s="48"/>
      <c r="L11" s="49">
        <f t="shared" si="0"/>
        <v>1000</v>
      </c>
      <c r="M11" s="79"/>
    </row>
    <row r="12" spans="1:13" x14ac:dyDescent="0.25">
      <c r="A12" s="27"/>
      <c r="B12" s="1" t="s">
        <v>21</v>
      </c>
      <c r="C12" s="1" t="s">
        <v>54</v>
      </c>
      <c r="D12" s="1" t="s">
        <v>63</v>
      </c>
      <c r="E12" s="1"/>
      <c r="F12" s="1" t="s">
        <v>29</v>
      </c>
      <c r="G12" s="1" t="s">
        <v>65</v>
      </c>
      <c r="H12" s="1" t="s">
        <v>11</v>
      </c>
      <c r="I12" s="9" t="s">
        <v>76</v>
      </c>
      <c r="J12" s="1">
        <v>5147</v>
      </c>
      <c r="K12" s="49"/>
      <c r="L12" s="49">
        <f t="shared" si="0"/>
        <v>5147</v>
      </c>
      <c r="M12" s="78"/>
    </row>
    <row r="13" spans="1:13" x14ac:dyDescent="0.25">
      <c r="A13" s="27"/>
      <c r="B13" s="1" t="s">
        <v>21</v>
      </c>
      <c r="C13" s="1" t="s">
        <v>54</v>
      </c>
      <c r="D13" s="1" t="s">
        <v>63</v>
      </c>
      <c r="E13" s="1"/>
      <c r="F13" s="1" t="s">
        <v>30</v>
      </c>
      <c r="G13" s="1" t="s">
        <v>65</v>
      </c>
      <c r="H13" s="1" t="s">
        <v>11</v>
      </c>
      <c r="I13" s="9" t="s">
        <v>77</v>
      </c>
      <c r="J13" s="1">
        <v>665</v>
      </c>
      <c r="K13" s="49"/>
      <c r="L13" s="49">
        <f t="shared" si="0"/>
        <v>665</v>
      </c>
      <c r="M13" s="78"/>
    </row>
    <row r="14" spans="1:13" x14ac:dyDescent="0.25">
      <c r="A14" s="27"/>
      <c r="B14" s="1" t="s">
        <v>21</v>
      </c>
      <c r="C14" s="1" t="s">
        <v>54</v>
      </c>
      <c r="D14" s="1" t="s">
        <v>63</v>
      </c>
      <c r="E14" s="1"/>
      <c r="F14" s="1" t="s">
        <v>31</v>
      </c>
      <c r="G14" s="1" t="s">
        <v>65</v>
      </c>
      <c r="H14" s="1" t="s">
        <v>11</v>
      </c>
      <c r="I14" s="9" t="s">
        <v>78</v>
      </c>
      <c r="J14" s="1">
        <v>7130</v>
      </c>
      <c r="K14" s="49"/>
      <c r="L14" s="49">
        <f t="shared" si="0"/>
        <v>7130</v>
      </c>
      <c r="M14" s="78"/>
    </row>
    <row r="15" spans="1:13" x14ac:dyDescent="0.25">
      <c r="A15" s="27"/>
      <c r="B15" s="1" t="s">
        <v>21</v>
      </c>
      <c r="C15" s="1" t="s">
        <v>54</v>
      </c>
      <c r="D15" s="1" t="s">
        <v>63</v>
      </c>
      <c r="E15" s="1"/>
      <c r="F15" s="1" t="s">
        <v>32</v>
      </c>
      <c r="G15" s="1" t="s">
        <v>65</v>
      </c>
      <c r="H15" s="1" t="s">
        <v>11</v>
      </c>
      <c r="I15" s="9" t="s">
        <v>79</v>
      </c>
      <c r="J15" s="1">
        <v>388</v>
      </c>
      <c r="K15" s="49"/>
      <c r="L15" s="49">
        <f t="shared" si="0"/>
        <v>388</v>
      </c>
      <c r="M15" s="78"/>
    </row>
    <row r="16" spans="1:13" x14ac:dyDescent="0.25">
      <c r="A16" s="27"/>
      <c r="B16" s="1" t="s">
        <v>21</v>
      </c>
      <c r="C16" s="1" t="s">
        <v>54</v>
      </c>
      <c r="D16" s="1" t="s">
        <v>63</v>
      </c>
      <c r="E16" s="1"/>
      <c r="F16" s="1" t="s">
        <v>33</v>
      </c>
      <c r="G16" s="1" t="s">
        <v>65</v>
      </c>
      <c r="H16" s="1" t="s">
        <v>11</v>
      </c>
      <c r="I16" s="9" t="s">
        <v>80</v>
      </c>
      <c r="J16" s="1">
        <v>1510</v>
      </c>
      <c r="K16" s="49"/>
      <c r="L16" s="49">
        <f t="shared" si="0"/>
        <v>1510</v>
      </c>
      <c r="M16" s="78"/>
    </row>
    <row r="17" spans="1:13" x14ac:dyDescent="0.25">
      <c r="A17" s="27"/>
      <c r="B17" s="1" t="s">
        <v>21</v>
      </c>
      <c r="C17" s="1" t="s">
        <v>54</v>
      </c>
      <c r="D17" s="1" t="s">
        <v>63</v>
      </c>
      <c r="E17" s="1"/>
      <c r="F17" s="1" t="s">
        <v>34</v>
      </c>
      <c r="G17" s="1" t="s">
        <v>65</v>
      </c>
      <c r="H17" s="1" t="s">
        <v>11</v>
      </c>
      <c r="I17" s="9" t="s">
        <v>35</v>
      </c>
      <c r="J17" s="1">
        <v>470</v>
      </c>
      <c r="K17" s="49"/>
      <c r="L17" s="49">
        <f t="shared" si="0"/>
        <v>470</v>
      </c>
      <c r="M17" s="78"/>
    </row>
    <row r="18" spans="1:13" x14ac:dyDescent="0.25">
      <c r="A18" s="27"/>
      <c r="B18" s="1" t="s">
        <v>21</v>
      </c>
      <c r="C18" s="1" t="s">
        <v>54</v>
      </c>
      <c r="D18" s="1" t="s">
        <v>63</v>
      </c>
      <c r="E18" s="1"/>
      <c r="F18" s="1" t="s">
        <v>36</v>
      </c>
      <c r="G18" s="1" t="s">
        <v>65</v>
      </c>
      <c r="H18" s="1" t="s">
        <v>11</v>
      </c>
      <c r="I18" s="9" t="s">
        <v>81</v>
      </c>
      <c r="J18" s="1">
        <v>2404</v>
      </c>
      <c r="K18" s="49"/>
      <c r="L18" s="49">
        <f t="shared" si="0"/>
        <v>2404</v>
      </c>
      <c r="M18" s="78"/>
    </row>
    <row r="19" spans="1:13" x14ac:dyDescent="0.25">
      <c r="A19" s="27"/>
      <c r="B19" s="1"/>
      <c r="C19" s="1"/>
      <c r="D19" s="1"/>
      <c r="E19" s="1"/>
      <c r="F19" s="1"/>
      <c r="G19" s="1"/>
      <c r="H19" s="1"/>
      <c r="I19" s="8" t="s">
        <v>72</v>
      </c>
      <c r="J19" s="11">
        <f>SUM(J4:J18)</f>
        <v>72411</v>
      </c>
      <c r="K19" s="11">
        <f>SUM(K4:K18)</f>
        <v>0</v>
      </c>
      <c r="L19" s="11">
        <f t="shared" ref="L19" si="1">SUM(L4:L18)</f>
        <v>72411</v>
      </c>
      <c r="M19" s="81"/>
    </row>
    <row r="20" spans="1:13" x14ac:dyDescent="0.25">
      <c r="A20" s="27"/>
      <c r="B20" s="1" t="s">
        <v>21</v>
      </c>
      <c r="C20" s="1" t="s">
        <v>54</v>
      </c>
      <c r="D20" s="1" t="s">
        <v>63</v>
      </c>
      <c r="E20" s="1"/>
      <c r="F20" s="1" t="s">
        <v>37</v>
      </c>
      <c r="G20" s="1" t="s">
        <v>65</v>
      </c>
      <c r="H20" s="1" t="s">
        <v>11</v>
      </c>
      <c r="I20" s="9" t="s">
        <v>39</v>
      </c>
      <c r="J20" s="1">
        <v>7838</v>
      </c>
      <c r="K20" s="48"/>
      <c r="L20" s="49">
        <f t="shared" ref="L20:L38" si="2">SUM(J20:K20)</f>
        <v>7838</v>
      </c>
      <c r="M20" s="78"/>
    </row>
    <row r="21" spans="1:13" x14ac:dyDescent="0.25">
      <c r="A21" s="27" t="s">
        <v>17</v>
      </c>
      <c r="B21" s="1" t="s">
        <v>21</v>
      </c>
      <c r="C21" s="1" t="s">
        <v>54</v>
      </c>
      <c r="D21" s="1" t="s">
        <v>63</v>
      </c>
      <c r="E21" s="1"/>
      <c r="F21" s="1">
        <v>632001</v>
      </c>
      <c r="G21" s="1" t="s">
        <v>65</v>
      </c>
      <c r="H21" s="1" t="s">
        <v>11</v>
      </c>
      <c r="I21" s="9" t="s">
        <v>167</v>
      </c>
      <c r="J21" s="1">
        <v>10850</v>
      </c>
      <c r="K21" s="48"/>
      <c r="L21" s="49">
        <f t="shared" si="2"/>
        <v>10850</v>
      </c>
      <c r="M21" s="79"/>
    </row>
    <row r="22" spans="1:13" x14ac:dyDescent="0.25">
      <c r="A22" s="27"/>
      <c r="B22" s="1" t="s">
        <v>21</v>
      </c>
      <c r="C22" s="1" t="s">
        <v>54</v>
      </c>
      <c r="D22" s="1" t="s">
        <v>63</v>
      </c>
      <c r="E22" s="1"/>
      <c r="F22" s="1" t="s">
        <v>41</v>
      </c>
      <c r="G22" s="1" t="s">
        <v>65</v>
      </c>
      <c r="H22" s="1" t="s">
        <v>11</v>
      </c>
      <c r="I22" s="9" t="s">
        <v>84</v>
      </c>
      <c r="J22" s="1">
        <v>1000</v>
      </c>
      <c r="K22" s="48"/>
      <c r="L22" s="49">
        <f t="shared" si="2"/>
        <v>1000</v>
      </c>
      <c r="M22" s="80"/>
    </row>
    <row r="23" spans="1:13" x14ac:dyDescent="0.25">
      <c r="A23" s="27">
        <v>5</v>
      </c>
      <c r="B23" s="1" t="s">
        <v>21</v>
      </c>
      <c r="C23" s="1" t="s">
        <v>54</v>
      </c>
      <c r="D23" s="1" t="s">
        <v>63</v>
      </c>
      <c r="E23" s="1"/>
      <c r="F23" s="1" t="s">
        <v>41</v>
      </c>
      <c r="G23" s="1" t="s">
        <v>65</v>
      </c>
      <c r="H23" s="1" t="s">
        <v>11</v>
      </c>
      <c r="I23" s="9" t="s">
        <v>84</v>
      </c>
      <c r="J23" s="1">
        <v>500</v>
      </c>
      <c r="K23" s="48"/>
      <c r="L23" s="49">
        <f t="shared" si="2"/>
        <v>500</v>
      </c>
      <c r="M23" s="79"/>
    </row>
    <row r="24" spans="1:13" x14ac:dyDescent="0.25">
      <c r="A24" s="27"/>
      <c r="B24" s="1" t="s">
        <v>21</v>
      </c>
      <c r="C24" s="1" t="s">
        <v>54</v>
      </c>
      <c r="D24" s="1" t="s">
        <v>63</v>
      </c>
      <c r="E24" s="1"/>
      <c r="F24" s="1" t="s">
        <v>42</v>
      </c>
      <c r="G24" s="1" t="s">
        <v>65</v>
      </c>
      <c r="H24" s="1" t="s">
        <v>11</v>
      </c>
      <c r="I24" s="9" t="s">
        <v>85</v>
      </c>
      <c r="J24" s="1">
        <v>700</v>
      </c>
      <c r="K24" s="48"/>
      <c r="L24" s="49">
        <f t="shared" si="2"/>
        <v>700</v>
      </c>
      <c r="M24" s="80"/>
    </row>
    <row r="25" spans="1:13" x14ac:dyDescent="0.25">
      <c r="A25" s="27">
        <v>5</v>
      </c>
      <c r="B25" s="1" t="s">
        <v>21</v>
      </c>
      <c r="C25" s="1" t="s">
        <v>54</v>
      </c>
      <c r="D25" s="1" t="s">
        <v>63</v>
      </c>
      <c r="E25" s="1"/>
      <c r="F25" s="1" t="s">
        <v>42</v>
      </c>
      <c r="G25" s="1" t="s">
        <v>65</v>
      </c>
      <c r="H25" s="1" t="s">
        <v>11</v>
      </c>
      <c r="I25" s="9" t="s">
        <v>85</v>
      </c>
      <c r="J25" s="1">
        <v>500</v>
      </c>
      <c r="K25" s="48"/>
      <c r="L25" s="49">
        <f t="shared" si="2"/>
        <v>500</v>
      </c>
      <c r="M25" s="79"/>
    </row>
    <row r="26" spans="1:13" x14ac:dyDescent="0.25">
      <c r="A26" s="27"/>
      <c r="B26" s="1" t="s">
        <v>21</v>
      </c>
      <c r="C26" s="1" t="s">
        <v>54</v>
      </c>
      <c r="D26" s="1" t="s">
        <v>63</v>
      </c>
      <c r="E26" s="1"/>
      <c r="F26" s="1" t="s">
        <v>43</v>
      </c>
      <c r="G26" s="1" t="s">
        <v>65</v>
      </c>
      <c r="H26" s="1" t="s">
        <v>11</v>
      </c>
      <c r="I26" s="9" t="s">
        <v>86</v>
      </c>
      <c r="J26" s="1">
        <v>1000</v>
      </c>
      <c r="K26" s="48"/>
      <c r="L26" s="49">
        <f t="shared" si="2"/>
        <v>1000</v>
      </c>
      <c r="M26" s="80"/>
    </row>
    <row r="27" spans="1:13" x14ac:dyDescent="0.25">
      <c r="A27" s="27" t="s">
        <v>15</v>
      </c>
      <c r="B27" s="1" t="s">
        <v>21</v>
      </c>
      <c r="C27" s="1" t="s">
        <v>54</v>
      </c>
      <c r="D27" s="1" t="s">
        <v>63</v>
      </c>
      <c r="E27" s="1"/>
      <c r="F27" s="1" t="s">
        <v>43</v>
      </c>
      <c r="G27" s="1" t="s">
        <v>65</v>
      </c>
      <c r="H27" s="1" t="s">
        <v>11</v>
      </c>
      <c r="I27" s="9" t="s">
        <v>100</v>
      </c>
      <c r="J27" s="1">
        <v>0</v>
      </c>
      <c r="K27" s="48"/>
      <c r="L27" s="49">
        <f t="shared" si="2"/>
        <v>0</v>
      </c>
      <c r="M27" s="79"/>
    </row>
    <row r="28" spans="1:13" x14ac:dyDescent="0.25">
      <c r="A28" s="27" t="s">
        <v>17</v>
      </c>
      <c r="B28" s="1" t="s">
        <v>21</v>
      </c>
      <c r="C28" s="1" t="s">
        <v>54</v>
      </c>
      <c r="D28" s="1" t="s">
        <v>63</v>
      </c>
      <c r="E28" s="1"/>
      <c r="F28" s="1" t="s">
        <v>43</v>
      </c>
      <c r="G28" s="1" t="s">
        <v>65</v>
      </c>
      <c r="H28" s="1" t="s">
        <v>11</v>
      </c>
      <c r="I28" s="9" t="s">
        <v>136</v>
      </c>
      <c r="J28" s="1">
        <v>1000</v>
      </c>
      <c r="K28" s="48"/>
      <c r="L28" s="49">
        <f t="shared" si="2"/>
        <v>1000</v>
      </c>
      <c r="M28" s="79"/>
    </row>
    <row r="29" spans="1:13" x14ac:dyDescent="0.25">
      <c r="A29" s="27"/>
      <c r="B29" s="1">
        <v>9</v>
      </c>
      <c r="C29" s="1">
        <v>6</v>
      </c>
      <c r="D29" s="1">
        <v>0</v>
      </c>
      <c r="E29" s="1"/>
      <c r="F29" s="1">
        <v>633010</v>
      </c>
      <c r="G29" s="1" t="s">
        <v>65</v>
      </c>
      <c r="H29" s="1">
        <v>41</v>
      </c>
      <c r="I29" s="9" t="s">
        <v>133</v>
      </c>
      <c r="J29" s="1">
        <v>500</v>
      </c>
      <c r="K29" s="48"/>
      <c r="L29" s="49">
        <f t="shared" si="2"/>
        <v>500</v>
      </c>
      <c r="M29" s="80"/>
    </row>
    <row r="30" spans="1:13" x14ac:dyDescent="0.25">
      <c r="A30" s="27">
        <v>9</v>
      </c>
      <c r="B30" s="1" t="s">
        <v>21</v>
      </c>
      <c r="C30" s="1" t="s">
        <v>54</v>
      </c>
      <c r="D30" s="1" t="s">
        <v>63</v>
      </c>
      <c r="E30" s="1" t="s">
        <v>179</v>
      </c>
      <c r="F30" s="1">
        <v>633011</v>
      </c>
      <c r="G30" s="1" t="s">
        <v>65</v>
      </c>
      <c r="H30" s="11" t="s">
        <v>183</v>
      </c>
      <c r="I30" s="9" t="s">
        <v>180</v>
      </c>
      <c r="J30" s="1">
        <v>66596</v>
      </c>
      <c r="K30" s="48"/>
      <c r="L30" s="49">
        <f t="shared" si="2"/>
        <v>66596</v>
      </c>
      <c r="M30" s="82"/>
    </row>
    <row r="31" spans="1:13" ht="34.5" x14ac:dyDescent="0.25">
      <c r="A31" s="27">
        <v>9</v>
      </c>
      <c r="B31" s="1">
        <v>9</v>
      </c>
      <c r="C31" s="1">
        <v>6</v>
      </c>
      <c r="D31" s="1">
        <v>0</v>
      </c>
      <c r="E31" s="1"/>
      <c r="F31" s="1">
        <v>633011</v>
      </c>
      <c r="G31" s="1" t="s">
        <v>65</v>
      </c>
      <c r="H31" s="1">
        <v>111</v>
      </c>
      <c r="I31" s="9" t="s">
        <v>192</v>
      </c>
      <c r="J31" s="1">
        <v>8404</v>
      </c>
      <c r="K31" s="48">
        <v>22450</v>
      </c>
      <c r="L31" s="49">
        <f t="shared" si="2"/>
        <v>30854</v>
      </c>
      <c r="M31" s="90" t="s">
        <v>216</v>
      </c>
    </row>
    <row r="32" spans="1:13" x14ac:dyDescent="0.25">
      <c r="A32" s="27"/>
      <c r="B32" s="1">
        <v>9</v>
      </c>
      <c r="C32" s="1">
        <v>6</v>
      </c>
      <c r="D32" s="1">
        <v>0</v>
      </c>
      <c r="E32" s="1"/>
      <c r="F32" s="1">
        <v>637001</v>
      </c>
      <c r="G32" s="1" t="s">
        <v>65</v>
      </c>
      <c r="H32" s="1">
        <v>41</v>
      </c>
      <c r="I32" s="9" t="s">
        <v>130</v>
      </c>
      <c r="J32" s="1">
        <v>200</v>
      </c>
      <c r="K32" s="48"/>
      <c r="L32" s="49">
        <f t="shared" si="2"/>
        <v>200</v>
      </c>
      <c r="M32" s="80"/>
    </row>
    <row r="33" spans="1:13" x14ac:dyDescent="0.25">
      <c r="A33" s="27"/>
      <c r="B33" s="1" t="s">
        <v>21</v>
      </c>
      <c r="C33" s="1" t="s">
        <v>54</v>
      </c>
      <c r="D33" s="1" t="s">
        <v>63</v>
      </c>
      <c r="E33" s="1"/>
      <c r="F33" s="1" t="s">
        <v>48</v>
      </c>
      <c r="G33" s="1" t="s">
        <v>65</v>
      </c>
      <c r="H33" s="1" t="s">
        <v>11</v>
      </c>
      <c r="I33" s="9" t="s">
        <v>92</v>
      </c>
      <c r="J33" s="1">
        <v>1000</v>
      </c>
      <c r="K33" s="48"/>
      <c r="L33" s="49">
        <f t="shared" si="2"/>
        <v>1000</v>
      </c>
      <c r="M33" s="80"/>
    </row>
    <row r="34" spans="1:13" x14ac:dyDescent="0.25">
      <c r="A34" s="27">
        <v>5</v>
      </c>
      <c r="B34" s="1" t="s">
        <v>21</v>
      </c>
      <c r="C34" s="1" t="s">
        <v>54</v>
      </c>
      <c r="D34" s="1" t="s">
        <v>63</v>
      </c>
      <c r="E34" s="1"/>
      <c r="F34" s="1" t="s">
        <v>48</v>
      </c>
      <c r="G34" s="1" t="s">
        <v>65</v>
      </c>
      <c r="H34" s="1" t="s">
        <v>11</v>
      </c>
      <c r="I34" s="9" t="s">
        <v>135</v>
      </c>
      <c r="J34" s="1">
        <v>5500</v>
      </c>
      <c r="K34" s="48"/>
      <c r="L34" s="49">
        <f t="shared" si="2"/>
        <v>5500</v>
      </c>
      <c r="M34" s="79"/>
    </row>
    <row r="35" spans="1:13" x14ac:dyDescent="0.25">
      <c r="A35" s="27">
        <v>5</v>
      </c>
      <c r="B35" s="1" t="s">
        <v>21</v>
      </c>
      <c r="C35" s="1" t="s">
        <v>54</v>
      </c>
      <c r="D35" s="1" t="s">
        <v>63</v>
      </c>
      <c r="E35" s="1"/>
      <c r="F35" s="1" t="s">
        <v>48</v>
      </c>
      <c r="G35" s="1" t="s">
        <v>65</v>
      </c>
      <c r="H35" s="1" t="s">
        <v>11</v>
      </c>
      <c r="I35" s="9" t="s">
        <v>155</v>
      </c>
      <c r="J35" s="1">
        <v>500</v>
      </c>
      <c r="K35" s="48"/>
      <c r="L35" s="49">
        <f t="shared" si="2"/>
        <v>500</v>
      </c>
      <c r="M35" s="79"/>
    </row>
    <row r="36" spans="1:13" x14ac:dyDescent="0.25">
      <c r="A36" s="27"/>
      <c r="B36" s="1" t="s">
        <v>21</v>
      </c>
      <c r="C36" s="1" t="s">
        <v>54</v>
      </c>
      <c r="D36" s="1" t="s">
        <v>63</v>
      </c>
      <c r="E36" s="1"/>
      <c r="F36" s="1" t="s">
        <v>49</v>
      </c>
      <c r="G36" s="1" t="s">
        <v>65</v>
      </c>
      <c r="H36" s="1">
        <v>41</v>
      </c>
      <c r="I36" s="9" t="s">
        <v>95</v>
      </c>
      <c r="J36" s="1">
        <v>500</v>
      </c>
      <c r="K36" s="48"/>
      <c r="L36" s="49">
        <f t="shared" si="2"/>
        <v>500</v>
      </c>
      <c r="M36" s="80"/>
    </row>
    <row r="37" spans="1:13" x14ac:dyDescent="0.25">
      <c r="A37" s="27"/>
      <c r="B37" s="1" t="s">
        <v>21</v>
      </c>
      <c r="C37" s="1" t="s">
        <v>54</v>
      </c>
      <c r="D37" s="1" t="s">
        <v>63</v>
      </c>
      <c r="E37" s="1"/>
      <c r="F37" s="1" t="s">
        <v>50</v>
      </c>
      <c r="G37" s="1" t="s">
        <v>65</v>
      </c>
      <c r="H37" s="1">
        <v>41</v>
      </c>
      <c r="I37" s="9" t="s">
        <v>51</v>
      </c>
      <c r="J37" s="1">
        <v>500</v>
      </c>
      <c r="K37" s="48"/>
      <c r="L37" s="49">
        <f t="shared" si="2"/>
        <v>500</v>
      </c>
      <c r="M37" s="80"/>
    </row>
    <row r="38" spans="1:13" x14ac:dyDescent="0.25">
      <c r="A38" s="27"/>
      <c r="B38" s="1" t="s">
        <v>21</v>
      </c>
      <c r="C38" s="1" t="s">
        <v>54</v>
      </c>
      <c r="D38" s="1" t="s">
        <v>63</v>
      </c>
      <c r="E38" s="1"/>
      <c r="F38" s="1" t="s">
        <v>52</v>
      </c>
      <c r="G38" s="1" t="s">
        <v>65</v>
      </c>
      <c r="H38" s="1">
        <v>41</v>
      </c>
      <c r="I38" s="9" t="s">
        <v>94</v>
      </c>
      <c r="J38" s="1">
        <v>300</v>
      </c>
      <c r="K38" s="48"/>
      <c r="L38" s="49">
        <f t="shared" si="2"/>
        <v>300</v>
      </c>
      <c r="M38" s="80"/>
    </row>
    <row r="39" spans="1:13" x14ac:dyDescent="0.25">
      <c r="A39" s="40"/>
      <c r="B39" s="12"/>
      <c r="C39" s="12"/>
      <c r="D39" s="12"/>
      <c r="E39" s="12"/>
      <c r="F39" s="12"/>
      <c r="G39" s="12"/>
      <c r="H39" s="12"/>
      <c r="I39" s="3" t="s">
        <v>73</v>
      </c>
      <c r="J39" s="11">
        <f>SUM(J20:J38)</f>
        <v>107388</v>
      </c>
      <c r="K39" s="11">
        <f>SUM(K20:K38)</f>
        <v>22450</v>
      </c>
      <c r="L39" s="11">
        <f>SUM(L20:L38)</f>
        <v>129838</v>
      </c>
      <c r="M39" s="81"/>
    </row>
    <row r="40" spans="1:13" x14ac:dyDescent="0.25">
      <c r="A40" s="40"/>
      <c r="B40" s="12"/>
      <c r="C40" s="12"/>
      <c r="D40" s="12"/>
      <c r="E40" s="12"/>
      <c r="F40" s="12"/>
      <c r="G40" s="12"/>
      <c r="H40" s="12"/>
      <c r="I40" s="3" t="s">
        <v>101</v>
      </c>
      <c r="J40" s="11">
        <f>J39+J19</f>
        <v>179799</v>
      </c>
      <c r="K40" s="11">
        <f>K39+K19</f>
        <v>22450</v>
      </c>
      <c r="L40" s="11">
        <f t="shared" ref="L40" si="3">L39+L19</f>
        <v>202249</v>
      </c>
      <c r="M40" s="81"/>
    </row>
    <row r="41" spans="1:13" x14ac:dyDescent="0.25">
      <c r="A41" s="28"/>
      <c r="B41" s="1" t="s">
        <v>21</v>
      </c>
      <c r="C41" s="1" t="s">
        <v>54</v>
      </c>
      <c r="D41" s="1" t="s">
        <v>63</v>
      </c>
      <c r="E41" s="1"/>
      <c r="F41" s="2"/>
      <c r="G41" s="1" t="s">
        <v>65</v>
      </c>
      <c r="H41" s="1" t="s">
        <v>11</v>
      </c>
      <c r="I41" s="3" t="s">
        <v>134</v>
      </c>
      <c r="J41" s="11">
        <f>J4+J7+J9+J10+J12+J13+J14+J15+J16+J17+J18+J20+J22+J24+J26+J29+J32+J36+J37+J38+J33</f>
        <v>79449</v>
      </c>
      <c r="K41" s="11">
        <f>K4+K7+K9+K10+K12+K13+K14+K15+K16+K17+K18+K20+K22+K24+K26+K29+K32+K36+K37+K38+K33</f>
        <v>0</v>
      </c>
      <c r="L41" s="11">
        <f t="shared" ref="L41" si="4">L4+L7+L9+L10+L12+L13+L14+L15+L16+L17+L18+L20+L22+L24+L26+L29+L32+L36+L37+L38+L33</f>
        <v>79449</v>
      </c>
      <c r="M41" s="81"/>
    </row>
    <row r="42" spans="1:13" x14ac:dyDescent="0.25">
      <c r="A42" s="28" t="s">
        <v>15</v>
      </c>
      <c r="B42" s="2" t="s">
        <v>21</v>
      </c>
      <c r="C42" s="2" t="s">
        <v>54</v>
      </c>
      <c r="D42" s="2" t="s">
        <v>63</v>
      </c>
      <c r="E42" s="2"/>
      <c r="F42" s="2"/>
      <c r="G42" s="2" t="s">
        <v>65</v>
      </c>
      <c r="H42" s="2" t="s">
        <v>11</v>
      </c>
      <c r="I42" s="3" t="s">
        <v>118</v>
      </c>
      <c r="J42" s="11">
        <f>SUM(J27+J5)</f>
        <v>0</v>
      </c>
      <c r="K42" s="11">
        <f>SUM(K27+K5)</f>
        <v>0</v>
      </c>
      <c r="L42" s="11">
        <f t="shared" ref="L42" si="5">SUM(L27+L5)</f>
        <v>0</v>
      </c>
      <c r="M42" s="81"/>
    </row>
    <row r="43" spans="1:13" x14ac:dyDescent="0.25">
      <c r="A43" s="28" t="s">
        <v>17</v>
      </c>
      <c r="B43" s="2" t="s">
        <v>21</v>
      </c>
      <c r="C43" s="2" t="s">
        <v>54</v>
      </c>
      <c r="D43" s="2" t="s">
        <v>63</v>
      </c>
      <c r="E43" s="2"/>
      <c r="F43" s="2"/>
      <c r="G43" s="2" t="s">
        <v>65</v>
      </c>
      <c r="H43" s="2" t="s">
        <v>11</v>
      </c>
      <c r="I43" s="3" t="s">
        <v>117</v>
      </c>
      <c r="J43" s="11">
        <f>J34+J8+J28+J35+J21+J6+J11+J25+J23</f>
        <v>25350</v>
      </c>
      <c r="K43" s="11">
        <f t="shared" ref="K43:L43" si="6">K34+K8+K28+K35+K21+K6+K11+K25+K23</f>
        <v>0</v>
      </c>
      <c r="L43" s="11">
        <f t="shared" si="6"/>
        <v>25350</v>
      </c>
      <c r="M43" s="81"/>
    </row>
    <row r="44" spans="1:13" x14ac:dyDescent="0.25">
      <c r="A44" s="41">
        <v>9</v>
      </c>
      <c r="B44" s="2" t="s">
        <v>21</v>
      </c>
      <c r="C44" s="2" t="s">
        <v>54</v>
      </c>
      <c r="D44" s="2" t="s">
        <v>63</v>
      </c>
      <c r="E44" s="2"/>
      <c r="F44" s="2"/>
      <c r="G44" s="2" t="s">
        <v>65</v>
      </c>
      <c r="H44" s="2">
        <v>111</v>
      </c>
      <c r="I44" s="3" t="s">
        <v>191</v>
      </c>
      <c r="J44" s="11">
        <f>SUM(J31)</f>
        <v>8404</v>
      </c>
      <c r="K44" s="11">
        <f>SUM(K31)</f>
        <v>22450</v>
      </c>
      <c r="L44" s="11">
        <f t="shared" ref="L44" si="7">SUM(L31)</f>
        <v>30854</v>
      </c>
      <c r="M44" s="81"/>
    </row>
    <row r="45" spans="1:13" ht="15.75" thickBot="1" x14ac:dyDescent="0.3">
      <c r="A45" s="42">
        <v>9</v>
      </c>
      <c r="B45" s="30" t="s">
        <v>21</v>
      </c>
      <c r="C45" s="30" t="s">
        <v>54</v>
      </c>
      <c r="D45" s="30" t="s">
        <v>63</v>
      </c>
      <c r="E45" s="30"/>
      <c r="F45" s="30"/>
      <c r="G45" s="30" t="s">
        <v>65</v>
      </c>
      <c r="H45" s="31" t="s">
        <v>183</v>
      </c>
      <c r="I45" s="36" t="s">
        <v>181</v>
      </c>
      <c r="J45" s="37">
        <f>SUM(J30)</f>
        <v>66596</v>
      </c>
      <c r="K45" s="37">
        <f>SUM(K30)</f>
        <v>0</v>
      </c>
      <c r="L45" s="37">
        <f t="shared" ref="L45" si="8">SUM(L30)</f>
        <v>66596</v>
      </c>
      <c r="M45" s="83"/>
    </row>
    <row r="46" spans="1:13" ht="12.75" customHeight="1" x14ac:dyDescent="0.25">
      <c r="K46" s="25"/>
      <c r="L46" s="22"/>
      <c r="M46" s="22"/>
    </row>
    <row r="47" spans="1:13" ht="12.75" customHeight="1" x14ac:dyDescent="0.25">
      <c r="K47" s="25"/>
      <c r="L47" s="22"/>
      <c r="M47" s="22"/>
    </row>
    <row r="48" spans="1:13" ht="12.75" customHeight="1" x14ac:dyDescent="0.25">
      <c r="K48" s="25"/>
      <c r="L48" s="22"/>
      <c r="M48" s="22"/>
    </row>
    <row r="49" spans="11:13" ht="12.75" customHeight="1" x14ac:dyDescent="0.25">
      <c r="K49" s="25"/>
      <c r="L49" s="22"/>
      <c r="M49" s="22"/>
    </row>
    <row r="50" spans="11:13" ht="12.75" customHeight="1" x14ac:dyDescent="0.25">
      <c r="K50" s="25"/>
      <c r="L50" s="22"/>
      <c r="M50" s="22"/>
    </row>
    <row r="51" spans="11:13" ht="12.75" customHeight="1" x14ac:dyDescent="0.25">
      <c r="K51" s="25"/>
      <c r="L51" s="22"/>
      <c r="M51" s="22"/>
    </row>
    <row r="52" spans="11:13" ht="12.75" customHeight="1" x14ac:dyDescent="0.25">
      <c r="K52" s="25"/>
      <c r="L52" s="22"/>
      <c r="M52" s="22"/>
    </row>
    <row r="53" spans="11:13" ht="12.75" customHeight="1" x14ac:dyDescent="0.25">
      <c r="K53" s="25"/>
      <c r="L53" s="22"/>
      <c r="M53" s="22"/>
    </row>
    <row r="54" spans="11:13" ht="12.75" customHeight="1" x14ac:dyDescent="0.25">
      <c r="K54" s="25"/>
      <c r="L54" s="22"/>
      <c r="M54" s="22"/>
    </row>
    <row r="55" spans="11:13" ht="12.75" customHeight="1" x14ac:dyDescent="0.25">
      <c r="K55" s="25"/>
      <c r="L55" s="22"/>
      <c r="M55" s="22"/>
    </row>
    <row r="56" spans="11:13" ht="12.75" customHeight="1" x14ac:dyDescent="0.25">
      <c r="K56" s="25"/>
      <c r="L56" s="22"/>
      <c r="M56" s="22"/>
    </row>
    <row r="57" spans="11:13" ht="12.75" customHeight="1" x14ac:dyDescent="0.25">
      <c r="K57" s="25"/>
      <c r="L57" s="22"/>
      <c r="M57" s="22"/>
    </row>
    <row r="58" spans="11:13" x14ac:dyDescent="0.25">
      <c r="K58" s="25"/>
    </row>
    <row r="59" spans="11:13" x14ac:dyDescent="0.25">
      <c r="K59" s="25"/>
    </row>
  </sheetData>
  <mergeCells count="1">
    <mergeCell ref="A2:K2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O64" sqref="O64"/>
    </sheetView>
  </sheetViews>
  <sheetFormatPr defaultRowHeight="15" x14ac:dyDescent="0.25"/>
  <cols>
    <col min="1" max="1" width="5.42578125" style="5" customWidth="1"/>
    <col min="2" max="2" width="3.42578125" style="5" customWidth="1"/>
    <col min="3" max="3" width="3" style="5" customWidth="1"/>
    <col min="4" max="4" width="2.85546875" style="5" customWidth="1"/>
    <col min="5" max="5" width="3.140625" style="5" customWidth="1"/>
    <col min="6" max="6" width="6.28515625" style="5" customWidth="1"/>
    <col min="7" max="7" width="6" style="5" customWidth="1"/>
    <col min="8" max="8" width="5" style="5" customWidth="1"/>
    <col min="9" max="9" width="29.28515625" style="15" customWidth="1"/>
    <col min="10" max="10" width="10.5703125" style="26" customWidth="1"/>
    <col min="11" max="11" width="11" style="24" customWidth="1"/>
    <col min="12" max="12" width="11.5703125" style="23" customWidth="1"/>
    <col min="13" max="13" width="20.28515625" style="23" customWidth="1"/>
    <col min="14" max="15" width="9.140625" style="5"/>
    <col min="16" max="16" width="17.7109375" style="5" customWidth="1"/>
    <col min="17" max="16384" width="9.140625" style="5"/>
  </cols>
  <sheetData>
    <row r="1" spans="1:16" ht="34.5" customHeight="1" thickBot="1" x14ac:dyDescent="0.3">
      <c r="A1" s="44" t="s">
        <v>213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15.75" thickBot="1" x14ac:dyDescent="0.3">
      <c r="A2" s="56" t="s">
        <v>110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3"/>
    </row>
    <row r="3" spans="1:16" s="6" customFormat="1" ht="38.25" customHeight="1" x14ac:dyDescent="0.2">
      <c r="A3" s="32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0" t="s">
        <v>8</v>
      </c>
      <c r="J3" s="21" t="s">
        <v>184</v>
      </c>
      <c r="K3" s="21" t="s">
        <v>189</v>
      </c>
      <c r="L3" s="21" t="s">
        <v>184</v>
      </c>
      <c r="M3" s="62" t="s">
        <v>187</v>
      </c>
    </row>
    <row r="4" spans="1:16" ht="35.25" customHeight="1" x14ac:dyDescent="0.25">
      <c r="A4" s="27"/>
      <c r="B4" s="1" t="s">
        <v>21</v>
      </c>
      <c r="C4" s="1"/>
      <c r="D4" s="1"/>
      <c r="E4" s="1"/>
      <c r="F4" s="45" t="s">
        <v>22</v>
      </c>
      <c r="G4" s="1" t="s">
        <v>38</v>
      </c>
      <c r="H4" s="1" t="s">
        <v>24</v>
      </c>
      <c r="I4" s="9" t="s">
        <v>75</v>
      </c>
      <c r="J4" s="45">
        <v>324443</v>
      </c>
      <c r="K4" s="45">
        <v>480</v>
      </c>
      <c r="L4" s="45">
        <f>SUM(J4:K4)</f>
        <v>324923</v>
      </c>
      <c r="M4" s="87" t="s">
        <v>217</v>
      </c>
    </row>
    <row r="5" spans="1:16" ht="16.5" customHeight="1" x14ac:dyDescent="0.25">
      <c r="A5" s="27">
        <v>10</v>
      </c>
      <c r="B5" s="1" t="s">
        <v>21</v>
      </c>
      <c r="C5" s="1"/>
      <c r="D5" s="1"/>
      <c r="E5" s="1"/>
      <c r="F5" s="45" t="s">
        <v>22</v>
      </c>
      <c r="G5" s="1" t="s">
        <v>38</v>
      </c>
      <c r="H5" s="1" t="s">
        <v>24</v>
      </c>
      <c r="I5" s="9" t="s">
        <v>171</v>
      </c>
      <c r="J5" s="45">
        <v>7450</v>
      </c>
      <c r="K5" s="45"/>
      <c r="L5" s="45">
        <f t="shared" ref="L5:L28" si="0">SUM(J5:K5)</f>
        <v>7450</v>
      </c>
      <c r="M5" s="63"/>
    </row>
    <row r="6" spans="1:16" ht="48.75" customHeight="1" x14ac:dyDescent="0.25">
      <c r="A6" s="27">
        <v>7</v>
      </c>
      <c r="B6" s="1" t="s">
        <v>21</v>
      </c>
      <c r="C6" s="1"/>
      <c r="D6" s="1"/>
      <c r="E6" s="1"/>
      <c r="F6" s="45" t="s">
        <v>22</v>
      </c>
      <c r="G6" s="1" t="s">
        <v>38</v>
      </c>
      <c r="H6" s="1" t="s">
        <v>193</v>
      </c>
      <c r="I6" s="9" t="s">
        <v>194</v>
      </c>
      <c r="J6" s="45">
        <v>0</v>
      </c>
      <c r="K6" s="45">
        <v>11100</v>
      </c>
      <c r="L6" s="45">
        <f t="shared" ref="L6" si="1">SUM(J6:K6)</f>
        <v>11100</v>
      </c>
      <c r="M6" s="92" t="s">
        <v>218</v>
      </c>
    </row>
    <row r="7" spans="1:16" ht="16.5" customHeight="1" x14ac:dyDescent="0.25">
      <c r="A7" s="27"/>
      <c r="B7" s="1" t="s">
        <v>21</v>
      </c>
      <c r="C7" s="1"/>
      <c r="D7" s="1"/>
      <c r="E7" s="1"/>
      <c r="F7" s="45" t="s">
        <v>25</v>
      </c>
      <c r="G7" s="1" t="s">
        <v>38</v>
      </c>
      <c r="H7" s="1" t="s">
        <v>24</v>
      </c>
      <c r="I7" s="9" t="s">
        <v>164</v>
      </c>
      <c r="J7" s="45">
        <v>16571</v>
      </c>
      <c r="K7" s="45"/>
      <c r="L7" s="45">
        <f t="shared" si="0"/>
        <v>16571</v>
      </c>
      <c r="M7" s="64"/>
    </row>
    <row r="8" spans="1:16" ht="16.5" customHeight="1" x14ac:dyDescent="0.25">
      <c r="A8" s="27"/>
      <c r="B8" s="1" t="s">
        <v>21</v>
      </c>
      <c r="C8" s="1"/>
      <c r="D8" s="1"/>
      <c r="E8" s="1"/>
      <c r="F8" s="45" t="s">
        <v>26</v>
      </c>
      <c r="G8" s="1" t="s">
        <v>38</v>
      </c>
      <c r="H8" s="1" t="s">
        <v>24</v>
      </c>
      <c r="I8" s="9" t="s">
        <v>165</v>
      </c>
      <c r="J8" s="45">
        <v>33767</v>
      </c>
      <c r="K8" s="45"/>
      <c r="L8" s="45">
        <f t="shared" si="0"/>
        <v>33767</v>
      </c>
      <c r="M8" s="64"/>
    </row>
    <row r="9" spans="1:16" ht="16.5" customHeight="1" x14ac:dyDescent="0.25">
      <c r="A9" s="27"/>
      <c r="B9" s="1" t="s">
        <v>21</v>
      </c>
      <c r="C9" s="1"/>
      <c r="D9" s="1"/>
      <c r="E9" s="1"/>
      <c r="F9" s="45" t="s">
        <v>27</v>
      </c>
      <c r="G9" s="1" t="s">
        <v>38</v>
      </c>
      <c r="H9" s="1" t="s">
        <v>24</v>
      </c>
      <c r="I9" s="9" t="s">
        <v>53</v>
      </c>
      <c r="J9" s="45">
        <v>8382</v>
      </c>
      <c r="K9" s="45"/>
      <c r="L9" s="45">
        <f t="shared" si="0"/>
        <v>8382</v>
      </c>
      <c r="M9" s="63"/>
    </row>
    <row r="10" spans="1:16" ht="16.5" customHeight="1" x14ac:dyDescent="0.25">
      <c r="A10" s="27">
        <v>3</v>
      </c>
      <c r="B10" s="1" t="s">
        <v>21</v>
      </c>
      <c r="C10" s="1"/>
      <c r="D10" s="1"/>
      <c r="E10" s="1"/>
      <c r="F10" s="45" t="s">
        <v>27</v>
      </c>
      <c r="G10" s="1" t="s">
        <v>38</v>
      </c>
      <c r="H10" s="1" t="s">
        <v>24</v>
      </c>
      <c r="I10" s="9" t="s">
        <v>185</v>
      </c>
      <c r="J10" s="45">
        <v>1900</v>
      </c>
      <c r="K10" s="45"/>
      <c r="L10" s="45">
        <f t="shared" si="0"/>
        <v>1900</v>
      </c>
      <c r="M10" s="64"/>
    </row>
    <row r="11" spans="1:16" ht="48" customHeight="1" x14ac:dyDescent="0.25">
      <c r="A11" s="27">
        <v>6</v>
      </c>
      <c r="B11" s="1" t="s">
        <v>21</v>
      </c>
      <c r="C11" s="1"/>
      <c r="D11" s="1"/>
      <c r="E11" s="1"/>
      <c r="F11" s="45" t="s">
        <v>27</v>
      </c>
      <c r="G11" s="1" t="s">
        <v>38</v>
      </c>
      <c r="H11" s="1" t="s">
        <v>24</v>
      </c>
      <c r="I11" s="9" t="s">
        <v>55</v>
      </c>
      <c r="J11" s="45">
        <v>10315</v>
      </c>
      <c r="K11" s="45">
        <v>-90</v>
      </c>
      <c r="L11" s="45">
        <f t="shared" si="0"/>
        <v>10225</v>
      </c>
      <c r="M11" s="92" t="s">
        <v>219</v>
      </c>
      <c r="P11" s="25"/>
    </row>
    <row r="12" spans="1:16" ht="16.5" customHeight="1" x14ac:dyDescent="0.25">
      <c r="A12" s="27"/>
      <c r="B12" s="1" t="s">
        <v>21</v>
      </c>
      <c r="C12" s="1"/>
      <c r="D12" s="1"/>
      <c r="E12" s="1"/>
      <c r="F12" s="45" t="s">
        <v>29</v>
      </c>
      <c r="G12" s="1" t="s">
        <v>38</v>
      </c>
      <c r="H12" s="1" t="s">
        <v>24</v>
      </c>
      <c r="I12" s="9" t="s">
        <v>76</v>
      </c>
      <c r="J12" s="45">
        <v>24446</v>
      </c>
      <c r="K12" s="45"/>
      <c r="L12" s="45">
        <f t="shared" si="0"/>
        <v>24446</v>
      </c>
      <c r="M12" s="64"/>
    </row>
    <row r="13" spans="1:16" ht="47.25" customHeight="1" x14ac:dyDescent="0.25">
      <c r="A13" s="27">
        <v>7</v>
      </c>
      <c r="B13" s="1" t="s">
        <v>21</v>
      </c>
      <c r="C13" s="1"/>
      <c r="D13" s="1"/>
      <c r="E13" s="1"/>
      <c r="F13" s="45" t="s">
        <v>29</v>
      </c>
      <c r="G13" s="1" t="s">
        <v>38</v>
      </c>
      <c r="H13" s="1" t="s">
        <v>193</v>
      </c>
      <c r="I13" s="9" t="s">
        <v>195</v>
      </c>
      <c r="J13" s="45">
        <v>0</v>
      </c>
      <c r="K13" s="45">
        <v>1160</v>
      </c>
      <c r="L13" s="45">
        <f t="shared" ref="L13" si="2">SUM(J13:K13)</f>
        <v>1160</v>
      </c>
      <c r="M13" s="92" t="s">
        <v>218</v>
      </c>
    </row>
    <row r="14" spans="1:16" ht="16.5" customHeight="1" x14ac:dyDescent="0.25">
      <c r="A14" s="27">
        <v>10</v>
      </c>
      <c r="B14" s="1" t="s">
        <v>21</v>
      </c>
      <c r="C14" s="1"/>
      <c r="D14" s="1"/>
      <c r="E14" s="1"/>
      <c r="F14" s="45" t="s">
        <v>29</v>
      </c>
      <c r="G14" s="1" t="s">
        <v>38</v>
      </c>
      <c r="H14" s="1" t="s">
        <v>24</v>
      </c>
      <c r="I14" s="9" t="s">
        <v>172</v>
      </c>
      <c r="J14" s="45">
        <v>746</v>
      </c>
      <c r="K14" s="45"/>
      <c r="L14" s="45">
        <f t="shared" si="0"/>
        <v>746</v>
      </c>
      <c r="M14" s="63"/>
    </row>
    <row r="15" spans="1:16" ht="16.5" customHeight="1" x14ac:dyDescent="0.25">
      <c r="A15" s="27"/>
      <c r="B15" s="1" t="s">
        <v>21</v>
      </c>
      <c r="C15" s="1"/>
      <c r="D15" s="1"/>
      <c r="E15" s="1"/>
      <c r="F15" s="45" t="s">
        <v>56</v>
      </c>
      <c r="G15" s="1" t="s">
        <v>38</v>
      </c>
      <c r="H15" s="1" t="s">
        <v>24</v>
      </c>
      <c r="I15" s="9" t="s">
        <v>102</v>
      </c>
      <c r="J15" s="45">
        <v>15791</v>
      </c>
      <c r="K15" s="45"/>
      <c r="L15" s="45">
        <f t="shared" si="0"/>
        <v>15791</v>
      </c>
      <c r="M15" s="64"/>
    </row>
    <row r="16" spans="1:16" ht="16.5" customHeight="1" x14ac:dyDescent="0.25">
      <c r="A16" s="27"/>
      <c r="B16" s="1" t="s">
        <v>21</v>
      </c>
      <c r="C16" s="1"/>
      <c r="D16" s="1"/>
      <c r="E16" s="1"/>
      <c r="F16" s="45" t="s">
        <v>30</v>
      </c>
      <c r="G16" s="1" t="s">
        <v>38</v>
      </c>
      <c r="H16" s="1" t="s">
        <v>24</v>
      </c>
      <c r="I16" s="9" t="s">
        <v>77</v>
      </c>
      <c r="J16" s="45">
        <v>5280</v>
      </c>
      <c r="K16" s="45"/>
      <c r="L16" s="45">
        <f t="shared" si="0"/>
        <v>5280</v>
      </c>
      <c r="M16" s="64"/>
    </row>
    <row r="17" spans="1:15" ht="48" customHeight="1" x14ac:dyDescent="0.25">
      <c r="A17" s="27">
        <v>7</v>
      </c>
      <c r="B17" s="1" t="s">
        <v>21</v>
      </c>
      <c r="C17" s="1"/>
      <c r="D17" s="1"/>
      <c r="E17" s="1"/>
      <c r="F17" s="45" t="s">
        <v>30</v>
      </c>
      <c r="G17" s="1" t="s">
        <v>38</v>
      </c>
      <c r="H17" s="1" t="s">
        <v>193</v>
      </c>
      <c r="I17" s="9" t="s">
        <v>197</v>
      </c>
      <c r="J17" s="45">
        <v>0</v>
      </c>
      <c r="K17" s="45">
        <v>160</v>
      </c>
      <c r="L17" s="45">
        <f t="shared" ref="L17:L18" si="3">SUM(J17:K17)</f>
        <v>160</v>
      </c>
      <c r="M17" s="92" t="s">
        <v>218</v>
      </c>
    </row>
    <row r="18" spans="1:15" ht="51" customHeight="1" x14ac:dyDescent="0.25">
      <c r="A18" s="27">
        <v>7</v>
      </c>
      <c r="B18" s="1" t="s">
        <v>21</v>
      </c>
      <c r="C18" s="1"/>
      <c r="D18" s="1"/>
      <c r="E18" s="1"/>
      <c r="F18" s="45" t="s">
        <v>31</v>
      </c>
      <c r="G18" s="1" t="s">
        <v>38</v>
      </c>
      <c r="H18" s="1" t="s">
        <v>193</v>
      </c>
      <c r="I18" s="9" t="s">
        <v>196</v>
      </c>
      <c r="J18" s="45">
        <v>0</v>
      </c>
      <c r="K18" s="45">
        <v>1600</v>
      </c>
      <c r="L18" s="45">
        <f t="shared" si="3"/>
        <v>1600</v>
      </c>
      <c r="M18" s="92" t="s">
        <v>218</v>
      </c>
    </row>
    <row r="19" spans="1:15" ht="16.5" customHeight="1" x14ac:dyDescent="0.25">
      <c r="A19" s="27"/>
      <c r="B19" s="1" t="s">
        <v>21</v>
      </c>
      <c r="C19" s="1"/>
      <c r="D19" s="1"/>
      <c r="E19" s="1"/>
      <c r="F19" s="45" t="s">
        <v>31</v>
      </c>
      <c r="G19" s="1" t="s">
        <v>38</v>
      </c>
      <c r="H19" s="1" t="s">
        <v>24</v>
      </c>
      <c r="I19" s="9" t="s">
        <v>78</v>
      </c>
      <c r="J19" s="45">
        <v>53974</v>
      </c>
      <c r="K19" s="45"/>
      <c r="L19" s="45">
        <f t="shared" si="0"/>
        <v>53974</v>
      </c>
      <c r="M19" s="64"/>
    </row>
    <row r="20" spans="1:15" ht="16.5" customHeight="1" x14ac:dyDescent="0.25">
      <c r="A20" s="27">
        <v>10</v>
      </c>
      <c r="B20" s="1" t="s">
        <v>21</v>
      </c>
      <c r="C20" s="1"/>
      <c r="D20" s="1"/>
      <c r="E20" s="1"/>
      <c r="F20" s="45" t="s">
        <v>29</v>
      </c>
      <c r="G20" s="1" t="s">
        <v>38</v>
      </c>
      <c r="H20" s="1" t="s">
        <v>24</v>
      </c>
      <c r="I20" s="9" t="s">
        <v>190</v>
      </c>
      <c r="J20" s="45">
        <v>2892</v>
      </c>
      <c r="K20" s="45"/>
      <c r="L20" s="45">
        <f t="shared" si="0"/>
        <v>2892</v>
      </c>
      <c r="M20" s="63"/>
    </row>
    <row r="21" spans="1:15" ht="16.5" customHeight="1" x14ac:dyDescent="0.25">
      <c r="A21" s="27"/>
      <c r="B21" s="1" t="s">
        <v>21</v>
      </c>
      <c r="C21" s="1"/>
      <c r="D21" s="1"/>
      <c r="E21" s="1"/>
      <c r="F21" s="45" t="s">
        <v>32</v>
      </c>
      <c r="G21" s="1" t="s">
        <v>38</v>
      </c>
      <c r="H21" s="1" t="s">
        <v>24</v>
      </c>
      <c r="I21" s="9" t="s">
        <v>79</v>
      </c>
      <c r="J21" s="45">
        <v>3035</v>
      </c>
      <c r="K21" s="45"/>
      <c r="L21" s="45">
        <f t="shared" si="0"/>
        <v>3035</v>
      </c>
      <c r="M21" s="64"/>
    </row>
    <row r="22" spans="1:15" ht="49.5" customHeight="1" x14ac:dyDescent="0.25">
      <c r="A22" s="27">
        <v>7</v>
      </c>
      <c r="B22" s="1" t="s">
        <v>21</v>
      </c>
      <c r="C22" s="1"/>
      <c r="D22" s="1"/>
      <c r="E22" s="1"/>
      <c r="F22" s="45" t="s">
        <v>32</v>
      </c>
      <c r="G22" s="1" t="s">
        <v>38</v>
      </c>
      <c r="H22" s="1" t="s">
        <v>193</v>
      </c>
      <c r="I22" s="9" t="s">
        <v>198</v>
      </c>
      <c r="J22" s="45">
        <v>0</v>
      </c>
      <c r="K22" s="45">
        <v>95</v>
      </c>
      <c r="L22" s="45">
        <f t="shared" ref="L22:L23" si="4">SUM(J22:K22)</f>
        <v>95</v>
      </c>
      <c r="M22" s="92" t="s">
        <v>218</v>
      </c>
    </row>
    <row r="23" spans="1:15" ht="48" customHeight="1" x14ac:dyDescent="0.25">
      <c r="A23" s="27">
        <v>7</v>
      </c>
      <c r="B23" s="1" t="s">
        <v>21</v>
      </c>
      <c r="C23" s="1"/>
      <c r="D23" s="1"/>
      <c r="E23" s="1"/>
      <c r="F23" s="45" t="s">
        <v>33</v>
      </c>
      <c r="G23" s="1" t="s">
        <v>38</v>
      </c>
      <c r="H23" s="1" t="s">
        <v>193</v>
      </c>
      <c r="I23" s="9" t="s">
        <v>199</v>
      </c>
      <c r="J23" s="45">
        <v>0</v>
      </c>
      <c r="K23" s="45">
        <v>225</v>
      </c>
      <c r="L23" s="45">
        <f t="shared" si="4"/>
        <v>225</v>
      </c>
      <c r="M23" s="92" t="s">
        <v>218</v>
      </c>
    </row>
    <row r="24" spans="1:15" ht="16.5" customHeight="1" x14ac:dyDescent="0.25">
      <c r="A24" s="27"/>
      <c r="B24" s="1" t="s">
        <v>21</v>
      </c>
      <c r="C24" s="1"/>
      <c r="D24" s="1"/>
      <c r="E24" s="1"/>
      <c r="F24" s="45" t="s">
        <v>33</v>
      </c>
      <c r="G24" s="1" t="s">
        <v>38</v>
      </c>
      <c r="H24" s="1" t="s">
        <v>24</v>
      </c>
      <c r="I24" s="9" t="s">
        <v>80</v>
      </c>
      <c r="J24" s="45">
        <v>9863</v>
      </c>
      <c r="K24" s="45"/>
      <c r="L24" s="45">
        <f t="shared" si="0"/>
        <v>9863</v>
      </c>
      <c r="M24" s="64"/>
    </row>
    <row r="25" spans="1:15" ht="16.5" customHeight="1" x14ac:dyDescent="0.25">
      <c r="A25" s="27"/>
      <c r="B25" s="1" t="s">
        <v>21</v>
      </c>
      <c r="C25" s="1"/>
      <c r="D25" s="1"/>
      <c r="E25" s="1"/>
      <c r="F25" s="45" t="s">
        <v>34</v>
      </c>
      <c r="G25" s="1" t="s">
        <v>38</v>
      </c>
      <c r="H25" s="1" t="s">
        <v>24</v>
      </c>
      <c r="I25" s="9" t="s">
        <v>35</v>
      </c>
      <c r="J25" s="45">
        <v>3305</v>
      </c>
      <c r="K25" s="45"/>
      <c r="L25" s="45">
        <f t="shared" si="0"/>
        <v>3305</v>
      </c>
      <c r="M25" s="64"/>
    </row>
    <row r="26" spans="1:15" ht="47.25" customHeight="1" x14ac:dyDescent="0.25">
      <c r="A26" s="27">
        <v>7</v>
      </c>
      <c r="B26" s="1" t="s">
        <v>21</v>
      </c>
      <c r="C26" s="1"/>
      <c r="D26" s="1"/>
      <c r="E26" s="1"/>
      <c r="F26" s="45" t="s">
        <v>34</v>
      </c>
      <c r="G26" s="1" t="s">
        <v>38</v>
      </c>
      <c r="H26" s="1" t="s">
        <v>193</v>
      </c>
      <c r="I26" s="9" t="s">
        <v>200</v>
      </c>
      <c r="J26" s="45">
        <v>0</v>
      </c>
      <c r="K26" s="45">
        <v>76</v>
      </c>
      <c r="L26" s="45">
        <f t="shared" ref="L26:L27" si="5">SUM(J26:K26)</f>
        <v>76</v>
      </c>
      <c r="M26" s="92" t="s">
        <v>218</v>
      </c>
    </row>
    <row r="27" spans="1:15" ht="47.25" customHeight="1" x14ac:dyDescent="0.25">
      <c r="A27" s="27">
        <v>7</v>
      </c>
      <c r="B27" s="1" t="s">
        <v>21</v>
      </c>
      <c r="C27" s="1"/>
      <c r="D27" s="1"/>
      <c r="E27" s="1"/>
      <c r="F27" s="45" t="s">
        <v>36</v>
      </c>
      <c r="G27" s="1" t="s">
        <v>38</v>
      </c>
      <c r="H27" s="1" t="s">
        <v>193</v>
      </c>
      <c r="I27" s="9" t="s">
        <v>201</v>
      </c>
      <c r="J27" s="45">
        <v>0</v>
      </c>
      <c r="K27" s="45">
        <v>540</v>
      </c>
      <c r="L27" s="45">
        <f t="shared" si="5"/>
        <v>540</v>
      </c>
      <c r="M27" s="92" t="s">
        <v>218</v>
      </c>
      <c r="O27" s="25"/>
    </row>
    <row r="28" spans="1:15" ht="16.5" customHeight="1" x14ac:dyDescent="0.25">
      <c r="A28" s="27"/>
      <c r="B28" s="1" t="s">
        <v>21</v>
      </c>
      <c r="C28" s="1"/>
      <c r="D28" s="1"/>
      <c r="E28" s="1"/>
      <c r="F28" s="45" t="s">
        <v>36</v>
      </c>
      <c r="G28" s="1" t="s">
        <v>38</v>
      </c>
      <c r="H28" s="1" t="s">
        <v>24</v>
      </c>
      <c r="I28" s="9" t="s">
        <v>81</v>
      </c>
      <c r="J28" s="45">
        <v>17718</v>
      </c>
      <c r="K28" s="45"/>
      <c r="L28" s="45">
        <f t="shared" si="0"/>
        <v>17718</v>
      </c>
      <c r="M28" s="64"/>
      <c r="O28" s="25"/>
    </row>
    <row r="29" spans="1:15" x14ac:dyDescent="0.25">
      <c r="A29" s="27"/>
      <c r="B29" s="1"/>
      <c r="C29" s="1"/>
      <c r="D29" s="1"/>
      <c r="E29" s="1"/>
      <c r="F29" s="45"/>
      <c r="G29" s="1"/>
      <c r="H29" s="1"/>
      <c r="I29" s="8" t="s">
        <v>72</v>
      </c>
      <c r="J29" s="46">
        <f>SUM(J4:J28)</f>
        <v>539878</v>
      </c>
      <c r="K29" s="46">
        <f>SUM(K4:K28)</f>
        <v>15346</v>
      </c>
      <c r="L29" s="46">
        <f t="shared" ref="L29" si="6">SUM(L4:L28)</f>
        <v>555224</v>
      </c>
      <c r="M29" s="65"/>
    </row>
    <row r="30" spans="1:15" ht="16.5" customHeight="1" x14ac:dyDescent="0.25">
      <c r="A30" s="27"/>
      <c r="B30" s="1" t="s">
        <v>21</v>
      </c>
      <c r="C30" s="1"/>
      <c r="D30" s="1"/>
      <c r="E30" s="1"/>
      <c r="F30" s="45" t="s">
        <v>57</v>
      </c>
      <c r="G30" s="1" t="s">
        <v>38</v>
      </c>
      <c r="H30" s="1" t="s">
        <v>24</v>
      </c>
      <c r="I30" s="9" t="s">
        <v>103</v>
      </c>
      <c r="J30" s="45">
        <v>315</v>
      </c>
      <c r="K30" s="45"/>
      <c r="L30" s="45">
        <f t="shared" ref="L30:L54" si="7">SUM(J30:K30)</f>
        <v>315</v>
      </c>
      <c r="M30" s="64"/>
    </row>
    <row r="31" spans="1:15" ht="16.5" customHeight="1" x14ac:dyDescent="0.25">
      <c r="A31" s="27"/>
      <c r="B31" s="1" t="s">
        <v>21</v>
      </c>
      <c r="C31" s="1"/>
      <c r="D31" s="1"/>
      <c r="E31" s="1"/>
      <c r="F31" s="45" t="s">
        <v>37</v>
      </c>
      <c r="G31" s="1" t="s">
        <v>38</v>
      </c>
      <c r="H31" s="1" t="s">
        <v>24</v>
      </c>
      <c r="I31" s="9" t="s">
        <v>39</v>
      </c>
      <c r="J31" s="45">
        <v>12879</v>
      </c>
      <c r="K31" s="45"/>
      <c r="L31" s="45">
        <f t="shared" si="7"/>
        <v>12879</v>
      </c>
      <c r="M31" s="63"/>
    </row>
    <row r="32" spans="1:15" ht="16.5" customHeight="1" x14ac:dyDescent="0.25">
      <c r="A32" s="27" t="s">
        <v>9</v>
      </c>
      <c r="B32" s="1" t="s">
        <v>21</v>
      </c>
      <c r="C32" s="1"/>
      <c r="D32" s="1"/>
      <c r="E32" s="1"/>
      <c r="F32" s="45" t="s">
        <v>37</v>
      </c>
      <c r="G32" s="1" t="s">
        <v>38</v>
      </c>
      <c r="H32" s="1" t="s">
        <v>11</v>
      </c>
      <c r="I32" s="9" t="s">
        <v>137</v>
      </c>
      <c r="J32" s="45">
        <v>4560</v>
      </c>
      <c r="K32" s="45"/>
      <c r="L32" s="45">
        <f t="shared" si="7"/>
        <v>4560</v>
      </c>
      <c r="M32" s="64"/>
    </row>
    <row r="33" spans="1:16" ht="16.5" customHeight="1" x14ac:dyDescent="0.25">
      <c r="A33" s="27"/>
      <c r="B33" s="1" t="s">
        <v>21</v>
      </c>
      <c r="C33" s="1"/>
      <c r="D33" s="1"/>
      <c r="E33" s="1"/>
      <c r="F33" s="45" t="s">
        <v>41</v>
      </c>
      <c r="G33" s="1" t="s">
        <v>38</v>
      </c>
      <c r="H33" s="1" t="s">
        <v>24</v>
      </c>
      <c r="I33" s="9" t="s">
        <v>84</v>
      </c>
      <c r="J33" s="45">
        <v>2080</v>
      </c>
      <c r="K33" s="45"/>
      <c r="L33" s="45">
        <f t="shared" si="7"/>
        <v>2080</v>
      </c>
      <c r="M33" s="63"/>
    </row>
    <row r="34" spans="1:16" ht="16.5" customHeight="1" x14ac:dyDescent="0.25">
      <c r="A34" s="27"/>
      <c r="B34" s="1" t="s">
        <v>21</v>
      </c>
      <c r="C34" s="1"/>
      <c r="D34" s="1"/>
      <c r="E34" s="1"/>
      <c r="F34" s="45" t="s">
        <v>42</v>
      </c>
      <c r="G34" s="1" t="s">
        <v>38</v>
      </c>
      <c r="H34" s="1" t="s">
        <v>24</v>
      </c>
      <c r="I34" s="9" t="s">
        <v>85</v>
      </c>
      <c r="J34" s="45">
        <v>2400</v>
      </c>
      <c r="K34" s="45"/>
      <c r="L34" s="45">
        <f t="shared" si="7"/>
        <v>2400</v>
      </c>
      <c r="M34" s="63"/>
    </row>
    <row r="35" spans="1:16" ht="16.5" customHeight="1" x14ac:dyDescent="0.25">
      <c r="A35" s="27"/>
      <c r="B35" s="1" t="s">
        <v>21</v>
      </c>
      <c r="C35" s="1"/>
      <c r="D35" s="1"/>
      <c r="E35" s="1"/>
      <c r="F35" s="45" t="s">
        <v>58</v>
      </c>
      <c r="G35" s="1" t="s">
        <v>38</v>
      </c>
      <c r="H35" s="1" t="s">
        <v>24</v>
      </c>
      <c r="I35" s="9" t="s">
        <v>104</v>
      </c>
      <c r="J35" s="45">
        <v>1418</v>
      </c>
      <c r="K35" s="45"/>
      <c r="L35" s="45">
        <f t="shared" si="7"/>
        <v>1418</v>
      </c>
      <c r="M35" s="64"/>
    </row>
    <row r="36" spans="1:16" ht="16.5" customHeight="1" x14ac:dyDescent="0.25">
      <c r="A36" s="27"/>
      <c r="B36" s="1" t="s">
        <v>21</v>
      </c>
      <c r="C36" s="1"/>
      <c r="D36" s="1"/>
      <c r="E36" s="1"/>
      <c r="F36" s="45" t="s">
        <v>43</v>
      </c>
      <c r="G36" s="1" t="s">
        <v>38</v>
      </c>
      <c r="H36" s="1" t="s">
        <v>24</v>
      </c>
      <c r="I36" s="9" t="s">
        <v>86</v>
      </c>
      <c r="J36" s="45">
        <v>12801</v>
      </c>
      <c r="K36" s="45"/>
      <c r="L36" s="45">
        <f t="shared" si="7"/>
        <v>12801</v>
      </c>
      <c r="M36" s="63"/>
    </row>
    <row r="37" spans="1:16" ht="16.5" customHeight="1" x14ac:dyDescent="0.25">
      <c r="A37" s="27" t="s">
        <v>9</v>
      </c>
      <c r="B37" s="1" t="s">
        <v>21</v>
      </c>
      <c r="C37" s="1"/>
      <c r="D37" s="1"/>
      <c r="E37" s="1"/>
      <c r="F37" s="45" t="s">
        <v>43</v>
      </c>
      <c r="G37" s="1" t="s">
        <v>38</v>
      </c>
      <c r="H37" s="1" t="s">
        <v>11</v>
      </c>
      <c r="I37" s="9" t="s">
        <v>105</v>
      </c>
      <c r="J37" s="45">
        <v>2040</v>
      </c>
      <c r="K37" s="45"/>
      <c r="L37" s="45">
        <f t="shared" si="7"/>
        <v>2040</v>
      </c>
      <c r="M37" s="64"/>
    </row>
    <row r="38" spans="1:16" ht="16.5" customHeight="1" x14ac:dyDescent="0.25">
      <c r="A38" s="27">
        <v>6</v>
      </c>
      <c r="B38" s="1" t="s">
        <v>21</v>
      </c>
      <c r="C38" s="1"/>
      <c r="D38" s="1"/>
      <c r="E38" s="1"/>
      <c r="F38" s="45" t="s">
        <v>43</v>
      </c>
      <c r="G38" s="1" t="s">
        <v>38</v>
      </c>
      <c r="H38" s="1" t="s">
        <v>24</v>
      </c>
      <c r="I38" s="9" t="s">
        <v>156</v>
      </c>
      <c r="J38" s="45">
        <v>245</v>
      </c>
      <c r="K38" s="45"/>
      <c r="L38" s="45">
        <f t="shared" si="7"/>
        <v>245</v>
      </c>
      <c r="M38" s="64"/>
      <c r="P38" s="25"/>
    </row>
    <row r="39" spans="1:16" ht="16.5" customHeight="1" x14ac:dyDescent="0.25">
      <c r="A39" s="27"/>
      <c r="B39" s="1" t="s">
        <v>21</v>
      </c>
      <c r="C39" s="1"/>
      <c r="D39" s="1"/>
      <c r="E39" s="1"/>
      <c r="F39" s="45" t="s">
        <v>44</v>
      </c>
      <c r="G39" s="1" t="s">
        <v>38</v>
      </c>
      <c r="H39" s="1" t="s">
        <v>24</v>
      </c>
      <c r="I39" s="9" t="s">
        <v>87</v>
      </c>
      <c r="J39" s="45">
        <v>13800</v>
      </c>
      <c r="K39" s="45"/>
      <c r="L39" s="45">
        <f t="shared" si="7"/>
        <v>13800</v>
      </c>
      <c r="M39" s="63"/>
    </row>
    <row r="40" spans="1:16" ht="16.5" customHeight="1" x14ac:dyDescent="0.25">
      <c r="A40" s="27" t="s">
        <v>18</v>
      </c>
      <c r="B40" s="1" t="s">
        <v>21</v>
      </c>
      <c r="C40" s="1"/>
      <c r="D40" s="1"/>
      <c r="E40" s="1"/>
      <c r="F40" s="45" t="s">
        <v>44</v>
      </c>
      <c r="G40" s="1" t="s">
        <v>38</v>
      </c>
      <c r="H40" s="1" t="s">
        <v>20</v>
      </c>
      <c r="I40" s="9" t="s">
        <v>89</v>
      </c>
      <c r="J40" s="45">
        <v>1000</v>
      </c>
      <c r="K40" s="45"/>
      <c r="L40" s="45">
        <f t="shared" si="7"/>
        <v>1000</v>
      </c>
      <c r="M40" s="64"/>
    </row>
    <row r="41" spans="1:16" ht="16.5" customHeight="1" x14ac:dyDescent="0.25">
      <c r="A41" s="27">
        <v>633</v>
      </c>
      <c r="B41" s="1" t="s">
        <v>21</v>
      </c>
      <c r="C41" s="1"/>
      <c r="D41" s="1"/>
      <c r="E41" s="1"/>
      <c r="F41" s="45" t="s">
        <v>44</v>
      </c>
      <c r="G41" s="1" t="s">
        <v>38</v>
      </c>
      <c r="H41" s="1" t="s">
        <v>24</v>
      </c>
      <c r="I41" s="9" t="s">
        <v>140</v>
      </c>
      <c r="J41" s="45">
        <v>165</v>
      </c>
      <c r="K41" s="45"/>
      <c r="L41" s="45">
        <f t="shared" si="7"/>
        <v>165</v>
      </c>
      <c r="M41" s="64"/>
    </row>
    <row r="42" spans="1:16" ht="16.5" customHeight="1" x14ac:dyDescent="0.25">
      <c r="A42" s="27"/>
      <c r="B42" s="1" t="s">
        <v>21</v>
      </c>
      <c r="C42" s="1"/>
      <c r="D42" s="1"/>
      <c r="E42" s="1"/>
      <c r="F42" s="45">
        <v>633016</v>
      </c>
      <c r="G42" s="1" t="s">
        <v>38</v>
      </c>
      <c r="H42" s="1">
        <v>111</v>
      </c>
      <c r="I42" s="9" t="s">
        <v>166</v>
      </c>
      <c r="J42" s="45">
        <v>2100</v>
      </c>
      <c r="K42" s="45"/>
      <c r="L42" s="45">
        <f t="shared" si="7"/>
        <v>2100</v>
      </c>
      <c r="M42" s="64"/>
    </row>
    <row r="43" spans="1:16" ht="16.5" customHeight="1" x14ac:dyDescent="0.25">
      <c r="A43" s="27"/>
      <c r="B43" s="1" t="s">
        <v>21</v>
      </c>
      <c r="C43" s="1"/>
      <c r="D43" s="1"/>
      <c r="E43" s="1"/>
      <c r="F43" s="45" t="s">
        <v>59</v>
      </c>
      <c r="G43" s="1" t="s">
        <v>38</v>
      </c>
      <c r="H43" s="1" t="s">
        <v>24</v>
      </c>
      <c r="I43" s="9" t="s">
        <v>127</v>
      </c>
      <c r="J43" s="45">
        <v>6300</v>
      </c>
      <c r="K43" s="45"/>
      <c r="L43" s="45">
        <f t="shared" si="7"/>
        <v>6300</v>
      </c>
      <c r="M43" s="64"/>
    </row>
    <row r="44" spans="1:16" x14ac:dyDescent="0.25">
      <c r="A44" s="27"/>
      <c r="B44" s="1" t="s">
        <v>21</v>
      </c>
      <c r="C44" s="1"/>
      <c r="D44" s="1"/>
      <c r="E44" s="1"/>
      <c r="F44" s="45" t="s">
        <v>47</v>
      </c>
      <c r="G44" s="1" t="s">
        <v>38</v>
      </c>
      <c r="H44" s="10" t="s">
        <v>24</v>
      </c>
      <c r="I44" s="9" t="s">
        <v>91</v>
      </c>
      <c r="J44" s="45">
        <v>9129</v>
      </c>
      <c r="K44" s="45"/>
      <c r="L44" s="45">
        <f t="shared" si="7"/>
        <v>9129</v>
      </c>
      <c r="M44" s="64"/>
    </row>
    <row r="45" spans="1:16" ht="16.5" customHeight="1" x14ac:dyDescent="0.25">
      <c r="A45" s="27"/>
      <c r="B45" s="1" t="s">
        <v>21</v>
      </c>
      <c r="C45" s="1"/>
      <c r="D45" s="1"/>
      <c r="E45" s="1"/>
      <c r="F45" s="45" t="s">
        <v>60</v>
      </c>
      <c r="G45" s="1" t="s">
        <v>38</v>
      </c>
      <c r="H45" s="1" t="s">
        <v>24</v>
      </c>
      <c r="I45" s="9" t="s">
        <v>106</v>
      </c>
      <c r="J45" s="45">
        <v>1050</v>
      </c>
      <c r="K45" s="45"/>
      <c r="L45" s="45">
        <f t="shared" si="7"/>
        <v>1050</v>
      </c>
      <c r="M45" s="64"/>
    </row>
    <row r="46" spans="1:16" ht="34.5" customHeight="1" x14ac:dyDescent="0.25">
      <c r="A46" s="27"/>
      <c r="B46" s="1" t="s">
        <v>21</v>
      </c>
      <c r="C46" s="1"/>
      <c r="D46" s="1"/>
      <c r="E46" s="1"/>
      <c r="F46" s="45" t="s">
        <v>48</v>
      </c>
      <c r="G46" s="1" t="s">
        <v>38</v>
      </c>
      <c r="H46" s="1" t="s">
        <v>24</v>
      </c>
      <c r="I46" s="9" t="s">
        <v>92</v>
      </c>
      <c r="J46" s="45">
        <v>17320</v>
      </c>
      <c r="K46" s="45">
        <v>33</v>
      </c>
      <c r="L46" s="45">
        <f t="shared" si="7"/>
        <v>17353</v>
      </c>
      <c r="M46" s="92" t="s">
        <v>220</v>
      </c>
    </row>
    <row r="47" spans="1:16" x14ac:dyDescent="0.25">
      <c r="A47" s="27">
        <v>6371</v>
      </c>
      <c r="B47" s="1" t="s">
        <v>21</v>
      </c>
      <c r="C47" s="1"/>
      <c r="D47" s="1"/>
      <c r="E47" s="1"/>
      <c r="F47" s="45" t="s">
        <v>48</v>
      </c>
      <c r="G47" s="1" t="s">
        <v>38</v>
      </c>
      <c r="H47" s="1" t="s">
        <v>24</v>
      </c>
      <c r="I47" s="9" t="s">
        <v>144</v>
      </c>
      <c r="J47" s="45">
        <v>5250</v>
      </c>
      <c r="K47" s="45"/>
      <c r="L47" s="45">
        <f t="shared" si="7"/>
        <v>5250</v>
      </c>
      <c r="M47" s="63"/>
    </row>
    <row r="48" spans="1:16" x14ac:dyDescent="0.25">
      <c r="A48" s="27">
        <v>6372</v>
      </c>
      <c r="B48" s="1" t="s">
        <v>21</v>
      </c>
      <c r="C48" s="1"/>
      <c r="D48" s="1"/>
      <c r="E48" s="1"/>
      <c r="F48" s="45" t="s">
        <v>48</v>
      </c>
      <c r="G48" s="1" t="s">
        <v>38</v>
      </c>
      <c r="H48" s="1" t="s">
        <v>24</v>
      </c>
      <c r="I48" s="9" t="s">
        <v>145</v>
      </c>
      <c r="J48" s="45">
        <v>4000</v>
      </c>
      <c r="K48" s="45"/>
      <c r="L48" s="45">
        <f t="shared" si="7"/>
        <v>4000</v>
      </c>
      <c r="M48" s="63"/>
    </row>
    <row r="49" spans="1:13" ht="34.5" customHeight="1" x14ac:dyDescent="0.25">
      <c r="A49" s="27">
        <v>6373</v>
      </c>
      <c r="B49" s="1" t="s">
        <v>21</v>
      </c>
      <c r="C49" s="1"/>
      <c r="D49" s="1"/>
      <c r="E49" s="1"/>
      <c r="F49" s="45">
        <v>637006</v>
      </c>
      <c r="G49" s="1" t="s">
        <v>38</v>
      </c>
      <c r="H49" s="1" t="s">
        <v>24</v>
      </c>
      <c r="I49" s="9" t="s">
        <v>204</v>
      </c>
      <c r="J49" s="45">
        <v>0</v>
      </c>
      <c r="K49" s="45">
        <v>91</v>
      </c>
      <c r="L49" s="45">
        <f t="shared" ref="L49" si="8">SUM(J49:K49)</f>
        <v>91</v>
      </c>
      <c r="M49" s="92" t="s">
        <v>220</v>
      </c>
    </row>
    <row r="50" spans="1:13" x14ac:dyDescent="0.25">
      <c r="A50" s="27"/>
      <c r="B50" s="1" t="s">
        <v>21</v>
      </c>
      <c r="C50" s="1"/>
      <c r="D50" s="1"/>
      <c r="E50" s="1"/>
      <c r="F50" s="45" t="s">
        <v>61</v>
      </c>
      <c r="G50" s="1" t="s">
        <v>38</v>
      </c>
      <c r="H50" s="1" t="s">
        <v>24</v>
      </c>
      <c r="I50" s="9" t="s">
        <v>62</v>
      </c>
      <c r="J50" s="45">
        <v>683</v>
      </c>
      <c r="K50" s="45"/>
      <c r="L50" s="45">
        <f t="shared" si="7"/>
        <v>683</v>
      </c>
      <c r="M50" s="64"/>
    </row>
    <row r="51" spans="1:13" x14ac:dyDescent="0.25">
      <c r="A51" s="27"/>
      <c r="B51" s="1" t="s">
        <v>21</v>
      </c>
      <c r="C51" s="1"/>
      <c r="D51" s="1"/>
      <c r="E51" s="1"/>
      <c r="F51" s="45" t="s">
        <v>49</v>
      </c>
      <c r="G51" s="1" t="s">
        <v>38</v>
      </c>
      <c r="H51" s="1" t="s">
        <v>24</v>
      </c>
      <c r="I51" s="9" t="s">
        <v>157</v>
      </c>
      <c r="J51" s="45">
        <v>525</v>
      </c>
      <c r="K51" s="45"/>
      <c r="L51" s="45">
        <f t="shared" si="7"/>
        <v>525</v>
      </c>
      <c r="M51" s="64"/>
    </row>
    <row r="52" spans="1:13" x14ac:dyDescent="0.25">
      <c r="A52" s="27"/>
      <c r="B52" s="1" t="s">
        <v>21</v>
      </c>
      <c r="C52" s="1"/>
      <c r="D52" s="1"/>
      <c r="E52" s="1"/>
      <c r="F52" s="45" t="s">
        <v>49</v>
      </c>
      <c r="G52" s="1" t="s">
        <v>38</v>
      </c>
      <c r="H52" s="1" t="s">
        <v>24</v>
      </c>
      <c r="I52" s="9" t="s">
        <v>95</v>
      </c>
      <c r="J52" s="45">
        <v>1955</v>
      </c>
      <c r="K52" s="45"/>
      <c r="L52" s="45">
        <f t="shared" si="7"/>
        <v>1955</v>
      </c>
      <c r="M52" s="64"/>
    </row>
    <row r="53" spans="1:13" x14ac:dyDescent="0.25">
      <c r="A53" s="27"/>
      <c r="B53" s="1" t="s">
        <v>21</v>
      </c>
      <c r="C53" s="1"/>
      <c r="D53" s="1"/>
      <c r="E53" s="1"/>
      <c r="F53" s="45" t="s">
        <v>50</v>
      </c>
      <c r="G53" s="1" t="s">
        <v>38</v>
      </c>
      <c r="H53" s="1" t="s">
        <v>24</v>
      </c>
      <c r="I53" s="9" t="s">
        <v>51</v>
      </c>
      <c r="J53" s="45">
        <v>3150</v>
      </c>
      <c r="K53" s="45"/>
      <c r="L53" s="45">
        <f t="shared" si="7"/>
        <v>3150</v>
      </c>
      <c r="M53" s="64"/>
    </row>
    <row r="54" spans="1:13" x14ac:dyDescent="0.25">
      <c r="A54" s="27"/>
      <c r="B54" s="1" t="s">
        <v>21</v>
      </c>
      <c r="C54" s="1"/>
      <c r="D54" s="1"/>
      <c r="E54" s="1"/>
      <c r="F54" s="45" t="s">
        <v>52</v>
      </c>
      <c r="G54" s="1" t="s">
        <v>38</v>
      </c>
      <c r="H54" s="1" t="s">
        <v>24</v>
      </c>
      <c r="I54" s="9" t="s">
        <v>94</v>
      </c>
      <c r="J54" s="45">
        <v>2000</v>
      </c>
      <c r="K54" s="45"/>
      <c r="L54" s="45">
        <f t="shared" si="7"/>
        <v>2000</v>
      </c>
      <c r="M54" s="63"/>
    </row>
    <row r="55" spans="1:13" x14ac:dyDescent="0.25">
      <c r="A55" s="28"/>
      <c r="B55" s="2"/>
      <c r="C55" s="2"/>
      <c r="D55" s="2"/>
      <c r="E55" s="2"/>
      <c r="F55" s="47"/>
      <c r="G55" s="2"/>
      <c r="H55" s="2"/>
      <c r="I55" s="3" t="s">
        <v>73</v>
      </c>
      <c r="J55" s="46">
        <f>SUM(J30:J54)</f>
        <v>107165</v>
      </c>
      <c r="K55" s="46">
        <f>SUM(K30:K54)</f>
        <v>124</v>
      </c>
      <c r="L55" s="46">
        <f t="shared" ref="L55" si="9">SUM(L30:L54)</f>
        <v>107289</v>
      </c>
      <c r="M55" s="65"/>
    </row>
    <row r="56" spans="1:13" x14ac:dyDescent="0.25">
      <c r="A56" s="28"/>
      <c r="B56" s="2"/>
      <c r="C56" s="2"/>
      <c r="D56" s="2"/>
      <c r="E56" s="2"/>
      <c r="F56" s="47"/>
      <c r="G56" s="2"/>
      <c r="H56" s="2"/>
      <c r="I56" s="3" t="s">
        <v>111</v>
      </c>
      <c r="J56" s="46">
        <f>SUM(J29+J55)</f>
        <v>647043</v>
      </c>
      <c r="K56" s="46">
        <f>SUM(K29+K55)</f>
        <v>15470</v>
      </c>
      <c r="L56" s="46">
        <f t="shared" ref="L56" si="10">SUM(L29+L55)</f>
        <v>662513</v>
      </c>
      <c r="M56" s="65"/>
    </row>
    <row r="57" spans="1:13" x14ac:dyDescent="0.25">
      <c r="A57" s="27" t="s">
        <v>9</v>
      </c>
      <c r="B57" s="1" t="s">
        <v>21</v>
      </c>
      <c r="C57" s="1"/>
      <c r="D57" s="1"/>
      <c r="E57" s="1"/>
      <c r="F57" s="47"/>
      <c r="G57" s="1" t="s">
        <v>38</v>
      </c>
      <c r="H57" s="1" t="s">
        <v>11</v>
      </c>
      <c r="I57" s="3" t="s">
        <v>119</v>
      </c>
      <c r="J57" s="46">
        <f>J37+J32+J10</f>
        <v>8500</v>
      </c>
      <c r="K57" s="46">
        <f>K37+K32+K10</f>
        <v>0</v>
      </c>
      <c r="L57" s="46">
        <f>L37+L32+L10</f>
        <v>8500</v>
      </c>
      <c r="M57" s="65"/>
    </row>
    <row r="58" spans="1:13" ht="45.75" x14ac:dyDescent="0.25">
      <c r="A58" s="27" t="s">
        <v>54</v>
      </c>
      <c r="B58" s="1" t="s">
        <v>21</v>
      </c>
      <c r="C58" s="1"/>
      <c r="D58" s="1"/>
      <c r="E58" s="1"/>
      <c r="F58" s="47"/>
      <c r="G58" s="1" t="s">
        <v>38</v>
      </c>
      <c r="H58" s="1" t="s">
        <v>24</v>
      </c>
      <c r="I58" s="3" t="s">
        <v>121</v>
      </c>
      <c r="J58" s="46">
        <f>J38+J11</f>
        <v>10560</v>
      </c>
      <c r="K58" s="46">
        <f t="shared" ref="K58:L58" si="11">K38+K11</f>
        <v>-90</v>
      </c>
      <c r="L58" s="46">
        <f t="shared" si="11"/>
        <v>10470</v>
      </c>
      <c r="M58" s="92" t="s">
        <v>221</v>
      </c>
    </row>
    <row r="59" spans="1:13" x14ac:dyDescent="0.25">
      <c r="A59" s="27">
        <v>633</v>
      </c>
      <c r="B59" s="1" t="s">
        <v>21</v>
      </c>
      <c r="C59" s="1"/>
      <c r="D59" s="1"/>
      <c r="E59" s="1"/>
      <c r="F59" s="47"/>
      <c r="G59" s="1" t="s">
        <v>38</v>
      </c>
      <c r="H59" s="1" t="s">
        <v>24</v>
      </c>
      <c r="I59" s="3" t="s">
        <v>141</v>
      </c>
      <c r="J59" s="46">
        <f>SUM(J41)</f>
        <v>165</v>
      </c>
      <c r="K59" s="46">
        <f>SUM(K41)</f>
        <v>0</v>
      </c>
      <c r="L59" s="46">
        <f t="shared" ref="L59" si="12">SUM(L41)</f>
        <v>165</v>
      </c>
      <c r="M59" s="65"/>
    </row>
    <row r="60" spans="1:13" x14ac:dyDescent="0.25">
      <c r="A60" s="27">
        <v>6371</v>
      </c>
      <c r="B60" s="1" t="s">
        <v>21</v>
      </c>
      <c r="C60" s="1"/>
      <c r="D60" s="1"/>
      <c r="E60" s="1"/>
      <c r="F60" s="47"/>
      <c r="G60" s="1" t="s">
        <v>38</v>
      </c>
      <c r="H60" s="1" t="s">
        <v>24</v>
      </c>
      <c r="I60" s="3" t="s">
        <v>142</v>
      </c>
      <c r="J60" s="46">
        <f>SUM(J47)</f>
        <v>5250</v>
      </c>
      <c r="K60" s="46">
        <f>SUM(K47)</f>
        <v>0</v>
      </c>
      <c r="L60" s="46">
        <f t="shared" ref="L60" si="13">SUM(L47)</f>
        <v>5250</v>
      </c>
      <c r="M60" s="65"/>
    </row>
    <row r="61" spans="1:13" x14ac:dyDescent="0.25">
      <c r="A61" s="27">
        <v>6372</v>
      </c>
      <c r="B61" s="1" t="s">
        <v>21</v>
      </c>
      <c r="C61" s="1"/>
      <c r="D61" s="1"/>
      <c r="E61" s="1"/>
      <c r="F61" s="47"/>
      <c r="G61" s="1" t="s">
        <v>38</v>
      </c>
      <c r="H61" s="1" t="s">
        <v>24</v>
      </c>
      <c r="I61" s="3" t="s">
        <v>143</v>
      </c>
      <c r="J61" s="46">
        <f>SUM(J48)</f>
        <v>4000</v>
      </c>
      <c r="K61" s="46">
        <f t="shared" ref="K61:L61" si="14">SUM(K48)</f>
        <v>0</v>
      </c>
      <c r="L61" s="46">
        <f t="shared" si="14"/>
        <v>4000</v>
      </c>
      <c r="M61" s="65"/>
    </row>
    <row r="62" spans="1:13" ht="23.25" x14ac:dyDescent="0.25">
      <c r="A62" s="27"/>
      <c r="B62" s="1" t="s">
        <v>21</v>
      </c>
      <c r="C62" s="1"/>
      <c r="D62" s="1"/>
      <c r="E62" s="1"/>
      <c r="F62" s="47"/>
      <c r="G62" s="1" t="s">
        <v>38</v>
      </c>
      <c r="H62" s="1" t="s">
        <v>24</v>
      </c>
      <c r="I62" s="3" t="s">
        <v>120</v>
      </c>
      <c r="J62" s="46">
        <f>SUM(J56-J57-J63-J58-J59-J60-J61)</f>
        <v>617568</v>
      </c>
      <c r="K62" s="46">
        <f>SUM(K56-K57-K63-K58-K59-K60-K61)</f>
        <v>15560</v>
      </c>
      <c r="L62" s="46">
        <f>SUM(L56-L57-L63-L58-L59-L60-L61)</f>
        <v>633128</v>
      </c>
      <c r="M62" s="92" t="s">
        <v>222</v>
      </c>
    </row>
    <row r="63" spans="1:13" x14ac:dyDescent="0.25">
      <c r="A63" s="27" t="s">
        <v>18</v>
      </c>
      <c r="B63" s="1" t="s">
        <v>21</v>
      </c>
      <c r="C63" s="1"/>
      <c r="D63" s="1"/>
      <c r="E63" s="1"/>
      <c r="F63" s="47"/>
      <c r="G63" s="1" t="s">
        <v>38</v>
      </c>
      <c r="H63" s="1" t="s">
        <v>20</v>
      </c>
      <c r="I63" s="3" t="s">
        <v>122</v>
      </c>
      <c r="J63" s="46">
        <f>SUM(J40)</f>
        <v>1000</v>
      </c>
      <c r="K63" s="46">
        <f>SUM(K40)</f>
        <v>0</v>
      </c>
      <c r="L63" s="46">
        <f t="shared" ref="L63" si="15">SUM(L40)</f>
        <v>1000</v>
      </c>
      <c r="M63" s="65"/>
    </row>
    <row r="64" spans="1:13" x14ac:dyDescent="0.25">
      <c r="A64" s="27">
        <v>10</v>
      </c>
      <c r="B64" s="1" t="s">
        <v>21</v>
      </c>
      <c r="C64" s="1"/>
      <c r="D64" s="1"/>
      <c r="E64" s="1"/>
      <c r="F64" s="47"/>
      <c r="G64" s="1" t="s">
        <v>38</v>
      </c>
      <c r="H64" s="1" t="s">
        <v>24</v>
      </c>
      <c r="I64" s="3" t="s">
        <v>182</v>
      </c>
      <c r="J64" s="46">
        <f>SUM(J5+J14+J20)</f>
        <v>11088</v>
      </c>
      <c r="K64" s="46">
        <f>SUM(K5+K14+K20)</f>
        <v>0</v>
      </c>
      <c r="L64" s="46">
        <f t="shared" ref="L64" si="16">SUM(L5+L14+L20)</f>
        <v>11088</v>
      </c>
      <c r="M64" s="63"/>
    </row>
    <row r="65" spans="1:13" x14ac:dyDescent="0.25">
      <c r="A65" s="61">
        <v>6373</v>
      </c>
      <c r="B65" s="48" t="s">
        <v>21</v>
      </c>
      <c r="C65" s="48"/>
      <c r="D65" s="48"/>
      <c r="E65" s="48"/>
      <c r="F65" s="45"/>
      <c r="G65" s="48" t="s">
        <v>38</v>
      </c>
      <c r="H65" s="48" t="s">
        <v>24</v>
      </c>
      <c r="I65" s="8" t="s">
        <v>205</v>
      </c>
      <c r="J65" s="46">
        <f>SUM(J49)</f>
        <v>0</v>
      </c>
      <c r="K65" s="46">
        <f>SUM(K49)</f>
        <v>91</v>
      </c>
      <c r="L65" s="46">
        <f>SUM(L49)</f>
        <v>91</v>
      </c>
      <c r="M65" s="63" t="s">
        <v>188</v>
      </c>
    </row>
    <row r="66" spans="1:13" ht="36.75" customHeight="1" x14ac:dyDescent="0.25">
      <c r="A66" s="27">
        <v>7</v>
      </c>
      <c r="B66" s="1" t="s">
        <v>21</v>
      </c>
      <c r="C66" s="1"/>
      <c r="D66" s="1"/>
      <c r="E66" s="1"/>
      <c r="F66" s="47"/>
      <c r="G66" s="1" t="s">
        <v>38</v>
      </c>
      <c r="H66" s="1" t="s">
        <v>202</v>
      </c>
      <c r="I66" s="3" t="s">
        <v>203</v>
      </c>
      <c r="J66" s="46">
        <v>0</v>
      </c>
      <c r="K66" s="46">
        <f>SUM(K6+K13+K17+K18+K22+K23+K26+K27)</f>
        <v>14956</v>
      </c>
      <c r="L66" s="46">
        <f>SUM(L6+L13+L17+L18+L22+L23+L26+L27)</f>
        <v>14956</v>
      </c>
      <c r="M66" s="93" t="s">
        <v>223</v>
      </c>
    </row>
    <row r="67" spans="1:13" ht="34.5" x14ac:dyDescent="0.25">
      <c r="A67" s="27"/>
      <c r="B67" s="1" t="s">
        <v>21</v>
      </c>
      <c r="C67" s="1"/>
      <c r="D67" s="1"/>
      <c r="E67" s="1"/>
      <c r="F67" s="47"/>
      <c r="G67" s="1" t="s">
        <v>38</v>
      </c>
      <c r="H67" s="1" t="s">
        <v>24</v>
      </c>
      <c r="I67" s="3" t="s">
        <v>175</v>
      </c>
      <c r="J67" s="46">
        <f>SUM(J4+J7+J8+J9+J12+J15+J16+J19+J21+J24+J25+J28+J30+J31+J33+J34+J35+J36+J39+J42+J43+J44+J45+J46+J50+J51+J52+J53+J54)</f>
        <v>606480</v>
      </c>
      <c r="K67" s="46">
        <f>SUM(K4+K7+K8+K9+K12+K15+K16+K19+K21+K24+K25+K28+K30+K31+K33+K34+K35+K36+K39+K42+K43+K44+K45+K46+K50+K51+K52+K53+K54)</f>
        <v>513</v>
      </c>
      <c r="L67" s="46">
        <f>SUM(L4+L7+L8+L9+L12+L15+L16+L19+L21+L24+L25+L28+L30+L31+L33+L34+L35+L36+L39+L42+L43+L44+L45+L46+L50+L51+L52+L53+L54)</f>
        <v>606993</v>
      </c>
      <c r="M67" s="91" t="s">
        <v>224</v>
      </c>
    </row>
    <row r="68" spans="1:13" ht="35.25" thickBot="1" x14ac:dyDescent="0.3">
      <c r="A68" s="34"/>
      <c r="B68" s="35" t="s">
        <v>21</v>
      </c>
      <c r="C68" s="35"/>
      <c r="D68" s="35"/>
      <c r="E68" s="35"/>
      <c r="F68" s="66"/>
      <c r="G68" s="35" t="s">
        <v>38</v>
      </c>
      <c r="H68" s="35" t="s">
        <v>24</v>
      </c>
      <c r="I68" s="36" t="s">
        <v>176</v>
      </c>
      <c r="J68" s="67">
        <f>SUM(J5+J11+J14+J20+J38+J41+J47+J48+J65)</f>
        <v>31063</v>
      </c>
      <c r="K68" s="67">
        <f>SUM(K5+K11+K14+K20+K38+K41+K47+K48+K65)</f>
        <v>1</v>
      </c>
      <c r="L68" s="67">
        <f>SUM(L5+L11+L14+L20+L38+L41+L47+L48+L65)</f>
        <v>31064</v>
      </c>
      <c r="M68" s="94" t="s">
        <v>225</v>
      </c>
    </row>
  </sheetData>
  <pageMargins left="0.19685039370078741" right="0.19685039370078741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príjmy</vt:lpstr>
      <vt:lpstr>MŠ</vt:lpstr>
      <vt:lpstr>ŠKD</vt:lpstr>
      <vt:lpstr>ŠJ</vt:lpstr>
      <vt:lpstr>ZŠ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Riaditeľka</dc:creator>
  <cp:lastModifiedBy>ZSRUSOVCE</cp:lastModifiedBy>
  <cp:lastPrinted>2017-12-05T12:04:55Z</cp:lastPrinted>
  <dcterms:created xsi:type="dcterms:W3CDTF">2014-04-24T08:26:29Z</dcterms:created>
  <dcterms:modified xsi:type="dcterms:W3CDTF">2019-11-05T14:58:33Z</dcterms:modified>
</cp:coreProperties>
</file>